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3" activeTab="7"/>
  </bookViews>
  <sheets>
    <sheet name="Pvt. SEZ Exports" sheetId="1" r:id="rId1"/>
    <sheet name="Pvt. SEZs Employment" sheetId="2" r:id="rId2"/>
    <sheet name="Pvt. SEZs Investment" sheetId="3" r:id="rId3"/>
    <sheet name="VSEZ Exports" sheetId="4" r:id="rId4"/>
    <sheet name="VSEZ Employment" sheetId="5" r:id="rId5"/>
    <sheet name="VSEZ Investment " sheetId="6" r:id="rId6"/>
    <sheet name="VSEZ Sectorwise" sheetId="7" r:id="rId7"/>
    <sheet name="sector-wise breakup pvt. sezs" sheetId="8" r:id="rId8"/>
  </sheets>
  <calcPr calcId="124519"/>
</workbook>
</file>

<file path=xl/calcChain.xml><?xml version="1.0" encoding="utf-8"?>
<calcChain xmlns="http://schemas.openxmlformats.org/spreadsheetml/2006/main">
  <c r="O82" i="1"/>
  <c r="N82"/>
  <c r="K82"/>
  <c r="I82"/>
  <c r="H82"/>
  <c r="M63"/>
  <c r="L63"/>
  <c r="L82" s="1"/>
  <c r="M62"/>
  <c r="M82" s="1"/>
  <c r="J62"/>
  <c r="J82" s="1"/>
  <c r="J53"/>
  <c r="V79" i="8"/>
  <c r="U79"/>
  <c r="T79"/>
  <c r="S79"/>
  <c r="R79"/>
  <c r="Q79"/>
  <c r="P79"/>
  <c r="O79"/>
  <c r="N79"/>
  <c r="M79"/>
  <c r="L79"/>
  <c r="K79"/>
  <c r="J79"/>
  <c r="I79"/>
  <c r="H79"/>
  <c r="G79"/>
  <c r="F79"/>
  <c r="W76"/>
  <c r="W75"/>
  <c r="W74"/>
  <c r="W73"/>
  <c r="W72"/>
  <c r="W71"/>
  <c r="W70"/>
  <c r="W69"/>
  <c r="W68"/>
  <c r="W67"/>
  <c r="W66"/>
  <c r="W65"/>
  <c r="W64"/>
  <c r="W63"/>
  <c r="W61"/>
  <c r="W60"/>
  <c r="W59"/>
  <c r="W58"/>
  <c r="W57"/>
  <c r="W56"/>
  <c r="W55"/>
  <c r="W54"/>
  <c r="W53"/>
  <c r="W52"/>
  <c r="W51"/>
  <c r="W50"/>
  <c r="W49"/>
  <c r="W48"/>
  <c r="W46"/>
  <c r="W45"/>
  <c r="W44"/>
  <c r="W43"/>
  <c r="W42"/>
  <c r="W41"/>
  <c r="W40"/>
  <c r="W39"/>
  <c r="W38"/>
  <c r="W37"/>
  <c r="W36"/>
  <c r="W35"/>
  <c r="W34"/>
  <c r="W33"/>
  <c r="W32"/>
  <c r="W31"/>
  <c r="W30"/>
  <c r="W29"/>
  <c r="W28"/>
  <c r="W27"/>
  <c r="W26"/>
  <c r="W25"/>
  <c r="W24"/>
  <c r="W23"/>
  <c r="W22"/>
  <c r="W21"/>
  <c r="W20"/>
  <c r="W19"/>
  <c r="W18"/>
  <c r="W17"/>
  <c r="W16"/>
  <c r="W15"/>
  <c r="W14"/>
  <c r="W13"/>
  <c r="W12"/>
  <c r="W11"/>
  <c r="W9"/>
  <c r="W8"/>
  <c r="W7"/>
  <c r="W6"/>
  <c r="W5"/>
  <c r="W4"/>
  <c r="W79" s="1"/>
  <c r="W4" i="7"/>
  <c r="G14" i="6"/>
  <c r="F14"/>
  <c r="E14"/>
  <c r="D14"/>
  <c r="C14"/>
  <c r="F8" i="5"/>
  <c r="E8"/>
  <c r="D8"/>
  <c r="G7"/>
  <c r="G8" s="1"/>
  <c r="K5" i="4"/>
  <c r="H5"/>
  <c r="N84" i="3"/>
  <c r="L84"/>
  <c r="G84"/>
  <c r="F84"/>
  <c r="O81"/>
  <c r="O78"/>
  <c r="O77"/>
  <c r="O76"/>
  <c r="J74"/>
  <c r="I74"/>
  <c r="I84" s="1"/>
  <c r="H74"/>
  <c r="H84" s="1"/>
  <c r="O73"/>
  <c r="O72"/>
  <c r="O71"/>
  <c r="O70"/>
  <c r="O69"/>
  <c r="O68"/>
  <c r="O66"/>
  <c r="O64"/>
  <c r="O63"/>
  <c r="O62"/>
  <c r="O57"/>
  <c r="M52"/>
  <c r="M84" s="1"/>
  <c r="K52"/>
  <c r="K84" s="1"/>
  <c r="O51"/>
  <c r="O50"/>
  <c r="O48"/>
  <c r="J48"/>
  <c r="J84" s="1"/>
  <c r="O46"/>
  <c r="O44"/>
  <c r="O41"/>
  <c r="O40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L81" i="2"/>
  <c r="K81"/>
  <c r="G81"/>
  <c r="M78"/>
  <c r="M76"/>
  <c r="M75"/>
  <c r="M63"/>
  <c r="M61"/>
  <c r="J81" s="1"/>
  <c r="H81" s="1"/>
  <c r="M60"/>
  <c r="M59"/>
  <c r="M55"/>
  <c r="I55"/>
  <c r="I81" s="1"/>
  <c r="M48"/>
  <c r="M47"/>
  <c r="M45"/>
  <c r="M44"/>
  <c r="M43"/>
  <c r="M41"/>
  <c r="M38"/>
  <c r="M37"/>
  <c r="M36"/>
  <c r="M35"/>
  <c r="M34"/>
  <c r="M33"/>
  <c r="M32"/>
  <c r="M28"/>
  <c r="M27"/>
  <c r="M26"/>
  <c r="M25"/>
  <c r="M24"/>
  <c r="M23"/>
  <c r="M22"/>
  <c r="M21"/>
  <c r="M19"/>
  <c r="M18"/>
  <c r="M17"/>
  <c r="M13"/>
  <c r="M11"/>
  <c r="M10"/>
  <c r="M9"/>
  <c r="M8"/>
  <c r="M7"/>
  <c r="M81" s="1"/>
  <c r="O84" i="3" l="1"/>
  <c r="O74"/>
</calcChain>
</file>

<file path=xl/comments1.xml><?xml version="1.0" encoding="utf-8"?>
<comments xmlns="http://schemas.openxmlformats.org/spreadsheetml/2006/main">
  <authors>
    <author>Author</author>
  </authors>
  <commentList>
    <comment ref="K55" authorId="0">
      <text>
        <r>
          <rPr>
            <sz val="8"/>
            <color indexed="81"/>
            <rFont val="Tahoma"/>
            <family val="2"/>
          </rPr>
          <t xml:space="preserve">subas - commercial joined during may'09; pandu ranga rao &amp; Sathya swaroop joined in June  -  Babu &amp; PSK left during July   &amp; MMV Rao joined; Srinivasan L joined during Aug'09;  1+1 addition in site mgmt staff &amp; nageswar rao left during sept '09; 3 ppl joined during Oct '09 Mgmt staff - 2 male &amp; 1 female; Abdul Haris joined during Nov'09; 1 male trainee left (kakinada) during nov'09; MMV rao resigned + 12 other Male emp resigned &amp; 3rd batch trainees joined (20+4); Nitesh joined during Mar'10; Sunapu Rao - joined in Apr'10; subas resigned - Apr'10; 4 trainees resigned-Apr10; May - Somit resigned; Ramkumar resigned &amp; Madhukiran joined in june &amp; trainees 4 resigned in June'10; Dibya lochan sahoo - left &amp; joined 2 manikanth kumar &amp; ramana murthy; rajendra babu - joined on 2nd Aug &amp; 2 male trainees left during aug'10; Sept'10 Madan mohan left &amp; 1 male trainee left; HO (Dec) - 2 joined Lokesh &amp; Gopal Raj; Resigned - Uma Shankar &amp; Madhu kiran during the qtr
 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D9" authorId="0">
      <text>
        <r>
          <rPr>
            <b/>
            <sz val="8"/>
            <color indexed="81"/>
            <rFont val="Tahoma"/>
            <family val="2"/>
          </rPr>
          <t>Private Investment includes FDI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<sst xmlns="http://schemas.openxmlformats.org/spreadsheetml/2006/main" count="1385" uniqueCount="393">
  <si>
    <t>Exports  from SEZs established under SEZ ACT, 2005</t>
  </si>
  <si>
    <t>Rs. In crores</t>
  </si>
  <si>
    <t>Sl. No.</t>
  </si>
  <si>
    <t>Name of the Zone</t>
  </si>
  <si>
    <t>Location</t>
  </si>
  <si>
    <t>Type</t>
  </si>
  <si>
    <t xml:space="preserve">Date of notification </t>
  </si>
  <si>
    <t>Biotech</t>
  </si>
  <si>
    <t xml:space="preserve">Computer/ Elecronic software </t>
  </si>
  <si>
    <t>Electronics hardware</t>
  </si>
  <si>
    <t xml:space="preserve">Electronics </t>
  </si>
  <si>
    <t xml:space="preserve">Engineering </t>
  </si>
  <si>
    <t>Gems and Jewellery</t>
  </si>
  <si>
    <t>Chemicals &amp; Pharmaceuticals (Crude Petroleum Refinery)</t>
  </si>
  <si>
    <t>Handicrafts</t>
  </si>
  <si>
    <t>Plastic and rubber</t>
  </si>
  <si>
    <t>Leather, footwear and sports goods</t>
  </si>
  <si>
    <t>Ceramics</t>
  </si>
  <si>
    <t>Food and Agro Industry</t>
  </si>
  <si>
    <t>Non-conventional Energy</t>
  </si>
  <si>
    <t>Trading and service</t>
  </si>
  <si>
    <t>Textiles and garmerns</t>
  </si>
  <si>
    <t>Tobacco related products</t>
  </si>
  <si>
    <t xml:space="preserve"> Misc. </t>
  </si>
  <si>
    <t xml:space="preserve">Total exports </t>
  </si>
  <si>
    <t xml:space="preserve">APIIC Ltd  </t>
  </si>
  <si>
    <t>Karakapatla</t>
  </si>
  <si>
    <t>Bio-Tech</t>
  </si>
  <si>
    <t>25.07.07</t>
  </si>
  <si>
    <t>APIIC Ltd - Nanakramguda</t>
  </si>
  <si>
    <t>Nanakramguda</t>
  </si>
  <si>
    <t>IT/ITES</t>
  </si>
  <si>
    <t>APIIC Ltd - Jedcherla</t>
  </si>
  <si>
    <t>Jedcherla</t>
  </si>
  <si>
    <t>Pharma</t>
  </si>
  <si>
    <t>13.06.07</t>
  </si>
  <si>
    <t>APIIC Ltd - Warangal</t>
  </si>
  <si>
    <t>Warangal</t>
  </si>
  <si>
    <t>12.12.07</t>
  </si>
  <si>
    <t>V.R. Enterprises, Warangal</t>
  </si>
  <si>
    <t>17.09.07</t>
  </si>
  <si>
    <t>JT Holdings Pvt Ltd, RR Dist.</t>
  </si>
  <si>
    <t>RR District</t>
  </si>
  <si>
    <t>18.05.07</t>
  </si>
  <si>
    <t>Stargaze Properties Pvt Ltd, RR Dist</t>
  </si>
  <si>
    <t>01.06.07</t>
  </si>
  <si>
    <t>Hyderabad Gems SEZ Ltd, RR Dist</t>
  </si>
  <si>
    <t>Gems&amp; Jewellery</t>
  </si>
  <si>
    <t>14.08.06</t>
  </si>
  <si>
    <t>APIIC Ltd - Maheswaram</t>
  </si>
  <si>
    <t>Maheswaram</t>
  </si>
  <si>
    <t>Electronic Hardware</t>
  </si>
  <si>
    <t>FAB City SPV (India) Pvt Ltd, RR Dist</t>
  </si>
  <si>
    <t>SemiConductors</t>
  </si>
  <si>
    <t>15.01.07</t>
  </si>
  <si>
    <t>CMC Limited, Gachibowli</t>
  </si>
  <si>
    <t>Gachibowli</t>
  </si>
  <si>
    <t>05.12.06</t>
  </si>
  <si>
    <t>DLF Commercial Developers Ltd, Gachibowli</t>
  </si>
  <si>
    <t>26.04.07</t>
  </si>
  <si>
    <t>Emmar Hills Township Pvt. Ltd, Manikonda</t>
  </si>
  <si>
    <t>Manikonda</t>
  </si>
  <si>
    <t>10.04.07</t>
  </si>
  <si>
    <t>Hyderabad Urban Development Ltd, Kokapet</t>
  </si>
  <si>
    <t>Kokapet</t>
  </si>
  <si>
    <t>Indu Techzone Pvt Ltd, Mamidipally</t>
  </si>
  <si>
    <t>Mamidipally</t>
  </si>
  <si>
    <t>L&amp;T Phoenix Infoparks Pvt Ltd, Gachibowli</t>
  </si>
  <si>
    <t>11.08.06</t>
  </si>
  <si>
    <t>Maytas Enterprises SEZ Pvt Ltd, Gopannpally</t>
  </si>
  <si>
    <t>gopannpally</t>
  </si>
  <si>
    <t>20.04.07</t>
  </si>
  <si>
    <t>Maytas Hills County SEZ Pvt Ltd, Bachupally</t>
  </si>
  <si>
    <t>Bachupally</t>
  </si>
  <si>
    <t>Maytas Ventures SEZ Pvt Ltd, Medchal</t>
  </si>
  <si>
    <t>Medchal</t>
  </si>
  <si>
    <t>Navayuga Legala Estates Pvt Ltd, Serilingampally</t>
  </si>
  <si>
    <t>Serilingampally</t>
  </si>
  <si>
    <t>20.09.07</t>
  </si>
  <si>
    <t>Rudradev Infopark Pvt Ltd, Chevella</t>
  </si>
  <si>
    <t>Chevella</t>
  </si>
  <si>
    <t>20.05.07</t>
  </si>
  <si>
    <t>Mahaveer Skyscrapers Ltd, Chevella</t>
  </si>
  <si>
    <t>06.06.07</t>
  </si>
  <si>
    <t>Sanghi SEZ, Sanghi Nagar</t>
  </si>
  <si>
    <t>Sanghi Nagar</t>
  </si>
  <si>
    <t>12.12.06</t>
  </si>
  <si>
    <t>Satyam Computers, Madhapur</t>
  </si>
  <si>
    <t>Madhapur</t>
  </si>
  <si>
    <t>18.09.06</t>
  </si>
  <si>
    <t>Satyam Computers, Bahadurpally</t>
  </si>
  <si>
    <t>Bahadurpally</t>
  </si>
  <si>
    <t>11.09.06</t>
  </si>
  <si>
    <t>Serene Properties, Ghatkesar</t>
  </si>
  <si>
    <t>Ghatkesar</t>
  </si>
  <si>
    <t>Sundew Properties, Madhapur</t>
  </si>
  <si>
    <t>16.10.06</t>
  </si>
  <si>
    <t>NSL SEZ, Uppal</t>
  </si>
  <si>
    <t>Uppal</t>
  </si>
  <si>
    <t>Wipro Limited, Gopannapally</t>
  </si>
  <si>
    <t>Gopannapally</t>
  </si>
  <si>
    <t>07.12.07</t>
  </si>
  <si>
    <t>Wipro Limited, Manikonda</t>
  </si>
  <si>
    <t>01.08.06</t>
  </si>
  <si>
    <t>Lanco Hills Technology, Manikonda</t>
  </si>
  <si>
    <t>04.10.07</t>
  </si>
  <si>
    <t>Divyasree NSL, Raidurga</t>
  </si>
  <si>
    <t>Raidurga</t>
  </si>
  <si>
    <t>Brahmani Infratech, Mamidipally</t>
  </si>
  <si>
    <t>4.10.07</t>
  </si>
  <si>
    <t>Infosys Tech, Pocharam</t>
  </si>
  <si>
    <t xml:space="preserve">Pocharam </t>
  </si>
  <si>
    <t>27.10.2008</t>
  </si>
  <si>
    <t>Divi’s Laboratories Limited, Vskp</t>
  </si>
  <si>
    <t>Chippada, Visakhapatnam</t>
  </si>
  <si>
    <t>Pharmaceuticals</t>
  </si>
  <si>
    <t>16.05.06</t>
  </si>
  <si>
    <t>Apache SEZ Development India Private Limited,Nellore</t>
  </si>
  <si>
    <t>Tada Mandal, Nellore District</t>
  </si>
  <si>
    <t>Footwear</t>
  </si>
  <si>
    <t>08.08.06</t>
  </si>
  <si>
    <t>Whitefield paper mills Ltd, Kovvur</t>
  </si>
  <si>
    <t>Kovvur, EG District</t>
  </si>
  <si>
    <t>Writing and printing paper mill</t>
  </si>
  <si>
    <t>22.12.06</t>
  </si>
  <si>
    <t>APIIC, Madhurwada, Hill NO. 2</t>
  </si>
  <si>
    <t>Visakhapatnam</t>
  </si>
  <si>
    <t>28.12.06</t>
  </si>
  <si>
    <t>Hetero Infrastructure private Limited, Vskp</t>
  </si>
  <si>
    <t>Nakkapalli</t>
  </si>
  <si>
    <t>11.01.07</t>
  </si>
  <si>
    <t>APIIC Ltd &amp; L&amp;T, Keesarapalli</t>
  </si>
  <si>
    <t>Nakkapali, Visakhapatnam</t>
  </si>
  <si>
    <t>ITES</t>
  </si>
  <si>
    <t>Brandix India Apparel City Private Ltd., Vskp</t>
  </si>
  <si>
    <t>Achutapuram, Visakhapatnam</t>
  </si>
  <si>
    <t>textile</t>
  </si>
  <si>
    <t>APIIC Ltd. (IT/ITES) Madhurwada, Hill No. 3</t>
  </si>
  <si>
    <t>11.04.07</t>
  </si>
  <si>
    <t>APIIC Ltd. (Mult product), Vskp</t>
  </si>
  <si>
    <t>Multi product</t>
  </si>
  <si>
    <t>12.4.07</t>
  </si>
  <si>
    <t>Kakinada SEZ Private Limited,Kakinada</t>
  </si>
  <si>
    <t>Kakinada, EG District</t>
  </si>
  <si>
    <t>23.04.07</t>
  </si>
  <si>
    <t>Ramky Pharma City (India) Pvt. Ltd, Vskp.</t>
  </si>
  <si>
    <t>Parawada Mandal, Visakhapatnam</t>
  </si>
  <si>
    <t>10.05.07</t>
  </si>
  <si>
    <t>Satyam Computer Services Limited ,Thotlakonda</t>
  </si>
  <si>
    <t>Neogen Properties Pvt. Ltd. Anantpur</t>
  </si>
  <si>
    <t>Anantpur</t>
  </si>
  <si>
    <t>Apparel Park</t>
  </si>
  <si>
    <t>Sricity Pvt. Ltd.,Chittoor</t>
  </si>
  <si>
    <t>Chittoor</t>
  </si>
  <si>
    <t>Multi Product</t>
  </si>
  <si>
    <t>VGTM Urban Development Authority, Vijayawada</t>
  </si>
  <si>
    <t>Vijayawada</t>
  </si>
  <si>
    <t>29.10.07</t>
  </si>
  <si>
    <t>Mas Fabric Park (India) Pvt. Ltd., Nellore</t>
  </si>
  <si>
    <t>Nellore</t>
  </si>
  <si>
    <t>Textile and apparel</t>
  </si>
  <si>
    <t>06.11.07</t>
  </si>
  <si>
    <t>Parry Infrastructure Company Private Limited, Kakinada</t>
  </si>
  <si>
    <t>Food Processing</t>
  </si>
  <si>
    <t>20.12.07</t>
  </si>
  <si>
    <t>APIIC Ltd.,Kakinada</t>
  </si>
  <si>
    <t>09.01.08</t>
  </si>
  <si>
    <t>APIIC Ltd.,Tirupathi</t>
  </si>
  <si>
    <t>Tirupathi</t>
  </si>
  <si>
    <t>24.01.08</t>
  </si>
  <si>
    <t>APIIC Ltd, Cuddapah</t>
  </si>
  <si>
    <t xml:space="preserve">Cuddapah </t>
  </si>
  <si>
    <t>15.02.2008</t>
  </si>
  <si>
    <t>M/s. Genpact India Business Processing Pvt Ltd</t>
  </si>
  <si>
    <t>Ranga Reddy District, AP</t>
  </si>
  <si>
    <t>26.05.2008</t>
  </si>
  <si>
    <t>M/s. Cognizant Technology Solutions India Pvt. Ltd</t>
  </si>
  <si>
    <t>9.6.2008</t>
  </si>
  <si>
    <t>APIIC Ltd, Ibrahimpatnam RR District</t>
  </si>
  <si>
    <t>Aerospace Engineering industries</t>
  </si>
  <si>
    <t>24.12.2008</t>
  </si>
  <si>
    <t>M/s.Vivo Biotech Ltd, Gajwel Mandal, RR District</t>
  </si>
  <si>
    <t>Medak District,AP</t>
  </si>
  <si>
    <t>27.01.2009</t>
  </si>
  <si>
    <t>M/s. Tata Consultancy Services ltd, Ibrahimpatnam Mandal RR Dist</t>
  </si>
  <si>
    <t>4.2.2009</t>
  </si>
  <si>
    <t>M/s. APIIC Ltd., Naidupeta</t>
  </si>
  <si>
    <t>Nellore, AP</t>
  </si>
  <si>
    <t>16.02.2009</t>
  </si>
  <si>
    <t>M/s. Ragamayuri Builders Pvt. Ltd</t>
  </si>
  <si>
    <t>Kurnool District, Andhra pradesh</t>
  </si>
  <si>
    <t>23.04.2009</t>
  </si>
  <si>
    <t>M/s. S2Tech.com India Pvt. Ltd</t>
  </si>
  <si>
    <t>IT/ITES, Electrical Hardware</t>
  </si>
  <si>
    <t>M/s. Rasai Properties&amp; Industries ltd</t>
  </si>
  <si>
    <t>Parigi Village, Ananthapuram</t>
  </si>
  <si>
    <t>Multi Services</t>
  </si>
  <si>
    <t>M/s. APIIC Ltd., Gambheeram Village</t>
  </si>
  <si>
    <t>Gambheeram Village, AP</t>
  </si>
  <si>
    <t>24.04.2009</t>
  </si>
  <si>
    <t>M/s. Dr. Reddy's Laboratories ltd</t>
  </si>
  <si>
    <t>M/s. Bharatiya international SEZ Ltd</t>
  </si>
  <si>
    <t>Leather Sector</t>
  </si>
  <si>
    <t>04.05.2009</t>
  </si>
  <si>
    <t>M/s. Anrak Aluminium Ltd, Makavarapallem Dist, Visakhapatnam</t>
  </si>
  <si>
    <t>Makavarapallem Village, Visakhapatnam</t>
  </si>
  <si>
    <t>Alumina/Aluminium refining, smelting</t>
  </si>
  <si>
    <t>5.5.2009</t>
  </si>
  <si>
    <t>APIIC, Villages Ratchumarripalli</t>
  </si>
  <si>
    <t>Peddarangapuram and Venkatampalli, Pulivendula Mandal</t>
  </si>
  <si>
    <t xml:space="preserve">Biotech </t>
  </si>
  <si>
    <t>24.8.2009</t>
  </si>
  <si>
    <t>APIIC, Village Annagi and Bodduvanipalem</t>
  </si>
  <si>
    <t xml:space="preserve">, Maddipadu and Korispadu, District Prakasham </t>
  </si>
  <si>
    <t>Building Products</t>
  </si>
  <si>
    <t>8.9.2009</t>
  </si>
  <si>
    <t>M/s GMR Hyderabad International Airport Limited</t>
  </si>
  <si>
    <t>Village Mamidipalli, RR District</t>
  </si>
  <si>
    <t>Aviation Sector</t>
  </si>
  <si>
    <t>20.10.2009</t>
  </si>
  <si>
    <t>Dr. Reddy's Laboratories Limited, Devunipalavalasa village</t>
  </si>
  <si>
    <t>, Ranasthalam Mandal, Srikakulam District</t>
  </si>
  <si>
    <t>Pharmaceuticals &amp; APIs</t>
  </si>
  <si>
    <t>11 th Nov '2009</t>
  </si>
  <si>
    <t>APIIC</t>
  </si>
  <si>
    <t>Shameerpet RR District</t>
  </si>
  <si>
    <t>IFFCO Kisan SEZ</t>
  </si>
  <si>
    <t>Nellore, A.P</t>
  </si>
  <si>
    <t>19.4.2010</t>
  </si>
  <si>
    <t>Shantha Biotechnics Ltd</t>
  </si>
  <si>
    <t>Survey no.354, Muppireddypalli village</t>
  </si>
  <si>
    <t>Biotech and related activities</t>
  </si>
  <si>
    <t>13.8.2010</t>
  </si>
  <si>
    <t>Lanco Solar Private limited</t>
  </si>
  <si>
    <t>Rajnandangaon District, Chhattisgarh</t>
  </si>
  <si>
    <t>Solar</t>
  </si>
  <si>
    <t>31.01.2011</t>
  </si>
  <si>
    <t>Indus Gene Expressions Limited</t>
  </si>
  <si>
    <t>Chilamathur Mandal, Anantpur District</t>
  </si>
  <si>
    <t>18.03.2011</t>
  </si>
  <si>
    <t>TOTAL</t>
  </si>
  <si>
    <t>No</t>
  </si>
  <si>
    <t>S.No.</t>
  </si>
  <si>
    <t>Date of Notification</t>
  </si>
  <si>
    <t>Product/Type</t>
  </si>
  <si>
    <t>Area</t>
  </si>
  <si>
    <t>No. of Units approved</t>
  </si>
  <si>
    <t>Indirect Employment</t>
  </si>
  <si>
    <t>Direct Employment</t>
  </si>
  <si>
    <t>Employment prposed</t>
  </si>
  <si>
    <t xml:space="preserve">Current Employment </t>
  </si>
  <si>
    <t>Men</t>
  </si>
  <si>
    <t xml:space="preserve">Women </t>
  </si>
  <si>
    <t>Total</t>
  </si>
  <si>
    <t xml:space="preserve">(1) </t>
  </si>
  <si>
    <t xml:space="preserve">(2) </t>
  </si>
  <si>
    <t xml:space="preserve">(3) </t>
  </si>
  <si>
    <t xml:space="preserve">(5) </t>
  </si>
  <si>
    <t xml:space="preserve">(6) </t>
  </si>
  <si>
    <t xml:space="preserve">(7) </t>
  </si>
  <si>
    <t xml:space="preserve">(8) </t>
  </si>
  <si>
    <t xml:space="preserve">(9) </t>
  </si>
  <si>
    <t xml:space="preserve">(10) </t>
  </si>
  <si>
    <t xml:space="preserve">(11) </t>
  </si>
  <si>
    <t xml:space="preserve">(12) </t>
  </si>
  <si>
    <t xml:space="preserve">(13) </t>
  </si>
  <si>
    <t xml:space="preserve">(14) </t>
  </si>
  <si>
    <t xml:space="preserve">STATE: </t>
  </si>
  <si>
    <t>APIIC Ltd, Karakapatla</t>
  </si>
  <si>
    <t>A.P</t>
  </si>
  <si>
    <t>50.87 A</t>
  </si>
  <si>
    <t>60.7 Hec</t>
  </si>
  <si>
    <t>10 Hec</t>
  </si>
  <si>
    <t>30.35 H</t>
  </si>
  <si>
    <t>Infosys Technologies, Pocharam</t>
  </si>
  <si>
    <t xml:space="preserve">APIIC, Madhurwada, Hill No. 2 </t>
  </si>
  <si>
    <t>APIIC Ltd, Keesarapalli Village</t>
  </si>
  <si>
    <t>APIIC Ltd. (IT/ITES) Madhurwada, Hill NO. 3</t>
  </si>
  <si>
    <t>12.04.07</t>
  </si>
  <si>
    <t>Multi - Product</t>
  </si>
  <si>
    <t>Aerospace &amp; Precision Engineering</t>
  </si>
  <si>
    <t>5.3.2009 &amp; 5.5.2010</t>
  </si>
  <si>
    <t>APIIC, Villages Ratchumarripalli, Peddarangapuram and Venkatampalli, Pulivendula Mandal</t>
  </si>
  <si>
    <t xml:space="preserve">APIIC, Village Annagi and Bodduvanipalem, Maddipadu and Korispadu, District Prakasham </t>
  </si>
  <si>
    <t>M/s GMR Hyderabad International Airport Limited, Village Mamidipalli, RR District</t>
  </si>
  <si>
    <t>Dr. Reddy's Laboratories Limited, Devunipalavalasa village, Ranasthalam Mandal, Srikakulam District</t>
  </si>
  <si>
    <t>11 th Nov'2009</t>
  </si>
  <si>
    <t>100.37 Hectares</t>
  </si>
  <si>
    <t>APIIC, Shameerpet RR District</t>
  </si>
  <si>
    <t>2529.27Ac</t>
  </si>
  <si>
    <t>AP</t>
  </si>
  <si>
    <t>Shantha Biotechnics Ltd, Survey no.354, Muppireddy palli village</t>
  </si>
  <si>
    <t>13.08.2010</t>
  </si>
  <si>
    <t>10.12 hectares</t>
  </si>
  <si>
    <t>Chhatisgarh</t>
  </si>
  <si>
    <t>31.3.2011</t>
  </si>
  <si>
    <t>18.3.2011</t>
  </si>
  <si>
    <t>Annexure-III</t>
  </si>
  <si>
    <r>
      <t xml:space="preserve"> </t>
    </r>
    <r>
      <rPr>
        <b/>
        <u/>
        <sz val="8"/>
        <rFont val="Times New Roman"/>
        <family val="1"/>
      </rPr>
      <t>Investment proposed and made in SEZs notified under SEZ Act as on 31.12.2010</t>
    </r>
  </si>
  <si>
    <t>Rs. Crores</t>
  </si>
  <si>
    <t>Dt. of Notification</t>
  </si>
  <si>
    <t>Type of SEZ</t>
  </si>
  <si>
    <t>Inv. proposed  (excl. FDI)</t>
  </si>
  <si>
    <t>Invest. made  (excl. FDI)</t>
  </si>
  <si>
    <t>FDI  proposed</t>
  </si>
  <si>
    <t>FDI  inv. Made</t>
  </si>
  <si>
    <t>Total Investment (incl. FDI) made upto 31.12.2010</t>
  </si>
  <si>
    <t>Developer</t>
  </si>
  <si>
    <t>Unit</t>
  </si>
  <si>
    <t>Units</t>
  </si>
  <si>
    <t>By Developer</t>
  </si>
  <si>
    <t>By Units</t>
  </si>
  <si>
    <t>In Land</t>
  </si>
  <si>
    <t xml:space="preserve">In others </t>
  </si>
  <si>
    <t xml:space="preserve">(4) </t>
  </si>
  <si>
    <t xml:space="preserve">(Total of CoL. 8.9.10, 13 , 14 ) </t>
  </si>
  <si>
    <t>APIIC Ltd, Karkapatla</t>
  </si>
  <si>
    <t>40.47 H</t>
  </si>
  <si>
    <t>16 H</t>
  </si>
  <si>
    <t>101.17 H</t>
  </si>
  <si>
    <t>14.32 H</t>
  </si>
  <si>
    <t>-</t>
  </si>
  <si>
    <t>170.51 Ac</t>
  </si>
  <si>
    <t>10.61 ha</t>
  </si>
  <si>
    <t>10.218 ha</t>
  </si>
  <si>
    <t>10.5 ha</t>
  </si>
  <si>
    <t>26 Ac</t>
  </si>
  <si>
    <t>01.08.2008</t>
  </si>
  <si>
    <t xml:space="preserve">APIIC, Madhurwada, HillNo. 2 </t>
  </si>
  <si>
    <t>Multi - product</t>
  </si>
  <si>
    <t>Nil</t>
  </si>
  <si>
    <t>APIIC Limited, Cuddapah</t>
  </si>
  <si>
    <t xml:space="preserve">IT/ITES </t>
  </si>
  <si>
    <t>M/s. Anrak Aluminium Ltd, Makavarapallem Dist, VSP.</t>
  </si>
  <si>
    <t>11.11.2009</t>
  </si>
  <si>
    <t>NIL</t>
  </si>
  <si>
    <t>2529.27 Ac</t>
  </si>
  <si>
    <t>GRAND TOTAL</t>
  </si>
  <si>
    <t>PHYSICAL EXPORTS FROM SEZs ESTABLISHED BY CENTRAL GOVERNMENT FOR THE FINANCIAL YEAR 2010-11</t>
  </si>
  <si>
    <t xml:space="preserve">                                                                                                                                                                Rs. Crores</t>
  </si>
  <si>
    <t>Name of the SEZ</t>
  </si>
  <si>
    <t>Production and Exports (Upto 31st March 2011)</t>
  </si>
  <si>
    <t xml:space="preserve">Imports </t>
  </si>
  <si>
    <t>Trading</t>
  </si>
  <si>
    <t>Manufacturing</t>
  </si>
  <si>
    <t>Deemed Exports</t>
  </si>
  <si>
    <t>DTA sales</t>
  </si>
  <si>
    <t>Total Turnover</t>
  </si>
  <si>
    <t>Capital Goods</t>
  </si>
  <si>
    <t>Raw materials                 /consumables etc.</t>
  </si>
  <si>
    <t>VSEZ</t>
  </si>
  <si>
    <t>Visakhapatnam, Andhra Pradesh</t>
  </si>
  <si>
    <t>Multi- Product</t>
  </si>
  <si>
    <t>Employment in Govt./State Govt/Private SEZs established prior to SEZ Act as on 31.03.2011</t>
  </si>
  <si>
    <t>Government SEZs (EPZs converted as SEZs):</t>
  </si>
  <si>
    <t>Zone</t>
  </si>
  <si>
    <t>Date of commencement of operation</t>
  </si>
  <si>
    <t xml:space="preserve">No. of Units in operation </t>
  </si>
  <si>
    <t xml:space="preserve">Men </t>
  </si>
  <si>
    <t>(1)</t>
  </si>
  <si>
    <t>(2)</t>
  </si>
  <si>
    <t>(3)</t>
  </si>
  <si>
    <t>(4)</t>
  </si>
  <si>
    <t>(5)</t>
  </si>
  <si>
    <t>(6)</t>
  </si>
  <si>
    <t xml:space="preserve"> Vishakhapatnam SEZ</t>
  </si>
  <si>
    <t xml:space="preserve">No. </t>
  </si>
  <si>
    <t>Govt. investment (Developer)</t>
  </si>
  <si>
    <t>Pvt. Inv. by units (excl. FDI)</t>
  </si>
  <si>
    <t xml:space="preserve">Total investment made </t>
  </si>
  <si>
    <t xml:space="preserve">Rs. Crores </t>
  </si>
  <si>
    <t xml:space="preserve">(Total of Col.3, 4 &amp; 6) </t>
  </si>
  <si>
    <t xml:space="preserve"> Kandla SEZ</t>
  </si>
  <si>
    <t xml:space="preserve"> SEEPZ SEZ</t>
  </si>
  <si>
    <t xml:space="preserve"> Noida SEZ</t>
  </si>
  <si>
    <t xml:space="preserve"> MEPZ SEZ</t>
  </si>
  <si>
    <t xml:space="preserve"> Cochin SEZ</t>
  </si>
  <si>
    <t xml:space="preserve"> Falta SEZ</t>
  </si>
  <si>
    <t>E</t>
  </si>
  <si>
    <t>Exports  from SEZs established by Central Government</t>
  </si>
  <si>
    <t>Physical Exports from SEZs established by Central Government as on 31.03.2011 (April 2010-March, 2011)</t>
  </si>
  <si>
    <t>Production and Exports (upto 31.03.2011)</t>
  </si>
  <si>
    <t>S. No.</t>
  </si>
  <si>
    <t>Date of Commencement of operation</t>
  </si>
  <si>
    <t>Notified on</t>
  </si>
  <si>
    <t>PHYSICAL EXPORTS</t>
  </si>
  <si>
    <t>Imports</t>
  </si>
  <si>
    <t>DTA Sales</t>
  </si>
  <si>
    <t>Total Production</t>
  </si>
  <si>
    <t>Raw material/ consumables etc</t>
  </si>
  <si>
    <t>30.9.08</t>
  </si>
  <si>
    <t>Not Yet Started</t>
  </si>
  <si>
    <t>31.1.2011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</si>
</sst>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_ * #,##0.00_ ;_ * \-#,##0.00_ ;_ * &quot;-&quot;??_ ;_ @_ "/>
    <numFmt numFmtId="165" formatCode="#,##0_ ;\-#,##0\ "/>
    <numFmt numFmtId="166" formatCode="0.00;[Red]0.00"/>
    <numFmt numFmtId="167" formatCode="0.000"/>
    <numFmt numFmtId="168" formatCode="#,##0.0"/>
    <numFmt numFmtId="169" formatCode="_(* #,##0.0000_);_(* \(#,##0.0000\);_(* &quot;-&quot;??_);_(@_)"/>
  </numFmts>
  <fonts count="4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b/>
      <sz val="8"/>
      <name val="Times New Roman"/>
      <family val="1"/>
    </font>
    <font>
      <b/>
      <sz val="11"/>
      <name val="Calibri"/>
      <family val="2"/>
      <scheme val="minor"/>
    </font>
    <font>
      <sz val="8"/>
      <color theme="1"/>
      <name val="Times New Roman"/>
      <family val="1"/>
    </font>
    <font>
      <sz val="8"/>
      <color indexed="8"/>
      <name val="Times New Roman"/>
      <family val="1"/>
    </font>
    <font>
      <sz val="10"/>
      <name val="Arial"/>
      <family val="2"/>
    </font>
    <font>
      <b/>
      <sz val="8"/>
      <color theme="1"/>
      <name val="Times New Roman"/>
      <family val="1"/>
    </font>
    <font>
      <b/>
      <u/>
      <sz val="8"/>
      <name val="Times New Roman"/>
      <family val="1"/>
    </font>
    <font>
      <b/>
      <sz val="14"/>
      <color theme="1"/>
      <name val="Calibri"/>
      <family val="2"/>
      <scheme val="minor"/>
    </font>
    <font>
      <b/>
      <sz val="8"/>
      <color indexed="8"/>
      <name val="Times New Roman"/>
      <family val="1"/>
    </font>
    <font>
      <b/>
      <sz val="9"/>
      <color indexed="8"/>
      <name val="Calibri"/>
      <family val="2"/>
    </font>
    <font>
      <b/>
      <sz val="9"/>
      <color indexed="8"/>
      <name val="Calibri"/>
    </font>
    <font>
      <b/>
      <sz val="9"/>
      <color theme="1"/>
      <name val="Calibri"/>
      <family val="2"/>
      <scheme val="minor"/>
    </font>
    <font>
      <b/>
      <sz val="10"/>
      <name val="Times New Roman"/>
      <family val="1"/>
    </font>
    <font>
      <sz val="9"/>
      <color indexed="8"/>
      <name val="Calibri"/>
      <family val="2"/>
    </font>
    <font>
      <sz val="8"/>
      <color indexed="81"/>
      <name val="Tahoma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12"/>
      <name val="Book Antiqua"/>
      <family val="1"/>
    </font>
    <font>
      <b/>
      <sz val="10"/>
      <name val="Book Antiqua"/>
      <family val="1"/>
    </font>
    <font>
      <sz val="10"/>
      <name val="Book Antiqua"/>
      <family val="1"/>
    </font>
    <font>
      <b/>
      <sz val="8"/>
      <color indexed="81"/>
      <name val="Tahoma"/>
      <family val="2"/>
    </font>
    <font>
      <b/>
      <sz val="13"/>
      <name val="Calibri"/>
      <family val="2"/>
    </font>
    <font>
      <b/>
      <sz val="14"/>
      <name val="Arial"/>
      <family val="2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b/>
      <sz val="9"/>
      <color indexed="10"/>
      <name val="Times New Roman"/>
      <family val="1"/>
    </font>
    <font>
      <sz val="12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Calibri"/>
      <family val="2"/>
    </font>
    <font>
      <sz val="8"/>
      <color indexed="1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300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2" fontId="8" fillId="0" borderId="1" xfId="0" applyNumberFormat="1" applyFont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/>
    </xf>
    <xf numFmtId="0" fontId="4" fillId="0" borderId="1" xfId="2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8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wrapText="1"/>
    </xf>
    <xf numFmtId="0" fontId="8" fillId="0" borderId="4" xfId="0" applyFont="1" applyFill="1" applyBorder="1" applyAlignment="1">
      <alignment wrapText="1"/>
    </xf>
    <xf numFmtId="0" fontId="11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4" fillId="0" borderId="1" xfId="0" quotePrefix="1" applyFont="1" applyFill="1" applyBorder="1" applyAlignment="1">
      <alignment horizontal="center" vertical="top" wrapText="1"/>
    </xf>
    <xf numFmtId="0" fontId="4" fillId="0" borderId="1" xfId="0" quotePrefix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vertical="top"/>
    </xf>
    <xf numFmtId="0" fontId="11" fillId="0" borderId="1" xfId="0" applyFont="1" applyBorder="1"/>
    <xf numFmtId="0" fontId="4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 wrapText="1"/>
    </xf>
    <xf numFmtId="0" fontId="13" fillId="0" borderId="1" xfId="0" applyFont="1" applyBorder="1" applyAlignment="1"/>
    <xf numFmtId="2" fontId="13" fillId="0" borderId="1" xfId="0" applyNumberFormat="1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right" vertical="center"/>
    </xf>
    <xf numFmtId="0" fontId="15" fillId="0" borderId="1" xfId="0" applyFont="1" applyBorder="1" applyAlignment="1">
      <alignment vertical="top"/>
    </xf>
    <xf numFmtId="0" fontId="16" fillId="0" borderId="1" xfId="0" applyFont="1" applyBorder="1" applyAlignment="1">
      <alignment vertical="top"/>
    </xf>
    <xf numFmtId="0" fontId="6" fillId="0" borderId="1" xfId="0" applyFont="1" applyFill="1" applyBorder="1" applyAlignment="1">
      <alignment horizontal="right" vertical="center"/>
    </xf>
    <xf numFmtId="0" fontId="6" fillId="0" borderId="1" xfId="0" quotePrefix="1" applyFont="1" applyBorder="1" applyAlignment="1">
      <alignment horizontal="right" vertical="center"/>
    </xf>
    <xf numFmtId="0" fontId="4" fillId="0" borderId="1" xfId="0" quotePrefix="1" applyFont="1" applyFill="1" applyBorder="1" applyAlignment="1">
      <alignment horizontal="right" vertical="center" wrapText="1"/>
    </xf>
    <xf numFmtId="0" fontId="6" fillId="0" borderId="1" xfId="0" quotePrefix="1" applyFont="1" applyBorder="1" applyAlignment="1">
      <alignment horizontal="right" vertical="center" wrapText="1"/>
    </xf>
    <xf numFmtId="165" fontId="6" fillId="0" borderId="1" xfId="1" quotePrefix="1" applyNumberFormat="1" applyFont="1" applyBorder="1" applyAlignment="1">
      <alignment horizontal="right" vertical="center" wrapText="1"/>
    </xf>
    <xf numFmtId="0" fontId="15" fillId="0" borderId="1" xfId="0" applyFont="1" applyBorder="1"/>
    <xf numFmtId="0" fontId="15" fillId="0" borderId="1" xfId="0" applyFont="1" applyFill="1" applyBorder="1"/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horizontal="justify" vertical="center" wrapText="1"/>
    </xf>
    <xf numFmtId="0" fontId="11" fillId="0" borderId="1" xfId="0" applyFont="1" applyBorder="1" applyAlignment="1">
      <alignment horizontal="center" vertical="center"/>
    </xf>
    <xf numFmtId="0" fontId="17" fillId="0" borderId="1" xfId="0" applyFont="1" applyBorder="1"/>
    <xf numFmtId="0" fontId="11" fillId="2" borderId="1" xfId="0" applyFont="1" applyFill="1" applyBorder="1" applyAlignment="1">
      <alignment horizontal="right" vertical="center" wrapText="1"/>
    </xf>
    <xf numFmtId="1" fontId="11" fillId="2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right" vertical="center" wrapText="1"/>
    </xf>
    <xf numFmtId="0" fontId="6" fillId="0" borderId="1" xfId="0" quotePrefix="1" applyFont="1" applyFill="1" applyBorder="1" applyAlignment="1">
      <alignment horizontal="right" vertical="center"/>
    </xf>
    <xf numFmtId="0" fontId="18" fillId="0" borderId="1" xfId="0" applyFont="1" applyBorder="1"/>
    <xf numFmtId="0" fontId="19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right" vertical="center"/>
    </xf>
    <xf numFmtId="0" fontId="6" fillId="0" borderId="1" xfId="2" applyFont="1" applyFill="1" applyBorder="1" applyAlignment="1">
      <alignment horizontal="left" vertical="top" wrapText="1"/>
    </xf>
    <xf numFmtId="0" fontId="6" fillId="0" borderId="1" xfId="2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11" fillId="0" borderId="1" xfId="0" applyFont="1" applyBorder="1" applyAlignment="1">
      <alignment vertical="top"/>
    </xf>
    <xf numFmtId="0" fontId="2" fillId="0" borderId="1" xfId="0" applyFont="1" applyBorder="1"/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top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right" vertical="top"/>
    </xf>
    <xf numFmtId="0" fontId="6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quotePrefix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/>
    </xf>
    <xf numFmtId="0" fontId="6" fillId="0" borderId="1" xfId="0" quotePrefix="1" applyFont="1" applyFill="1" applyBorder="1" applyAlignment="1">
      <alignment horizontal="left" vertical="top" wrapText="1"/>
    </xf>
    <xf numFmtId="0" fontId="6" fillId="0" borderId="1" xfId="0" quotePrefix="1" applyFont="1" applyFill="1" applyBorder="1" applyAlignment="1">
      <alignment horizontal="right" vertical="center" wrapText="1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right"/>
    </xf>
    <xf numFmtId="0" fontId="14" fillId="0" borderId="1" xfId="0" applyFont="1" applyBorder="1"/>
    <xf numFmtId="0" fontId="6" fillId="0" borderId="1" xfId="0" applyFont="1" applyFill="1" applyBorder="1" applyAlignment="1">
      <alignment horizontal="right" vertical="top" wrapText="1"/>
    </xf>
    <xf numFmtId="0" fontId="21" fillId="0" borderId="1" xfId="0" applyFont="1" applyBorder="1" applyAlignment="1">
      <alignment vertical="top"/>
    </xf>
    <xf numFmtId="0" fontId="21" fillId="0" borderId="1" xfId="0" applyFont="1" applyBorder="1"/>
    <xf numFmtId="166" fontId="6" fillId="0" borderId="1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right" vertical="center" wrapText="1"/>
    </xf>
    <xf numFmtId="2" fontId="6" fillId="0" borderId="1" xfId="0" quotePrefix="1" applyNumberFormat="1" applyFont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 vertical="center" wrapText="1"/>
    </xf>
    <xf numFmtId="2" fontId="6" fillId="0" borderId="1" xfId="0" quotePrefix="1" applyNumberFormat="1" applyFont="1" applyFill="1" applyBorder="1" applyAlignment="1">
      <alignment horizontal="right" vertical="center" wrapText="1"/>
    </xf>
    <xf numFmtId="2" fontId="6" fillId="2" borderId="1" xfId="0" quotePrefix="1" applyNumberFormat="1" applyFont="1" applyFill="1" applyBorder="1" applyAlignment="1">
      <alignment horizontal="right" vertical="center" wrapText="1"/>
    </xf>
    <xf numFmtId="2" fontId="6" fillId="2" borderId="1" xfId="0" applyNumberFormat="1" applyFont="1" applyFill="1" applyBorder="1" applyAlignment="1">
      <alignment horizontal="right" vertical="center"/>
    </xf>
    <xf numFmtId="14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wrapText="1"/>
    </xf>
    <xf numFmtId="0" fontId="21" fillId="0" borderId="0" xfId="0" applyFont="1"/>
    <xf numFmtId="164" fontId="11" fillId="0" borderId="1" xfId="1" applyNumberFormat="1" applyFont="1" applyBorder="1" applyAlignment="1">
      <alignment horizontal="right" vertical="center"/>
    </xf>
    <xf numFmtId="164" fontId="11" fillId="0" borderId="1" xfId="0" applyNumberFormat="1" applyFont="1" applyBorder="1" applyAlignment="1">
      <alignment horizontal="right" vertical="center"/>
    </xf>
    <xf numFmtId="0" fontId="22" fillId="0" borderId="1" xfId="0" applyFont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vertical="top"/>
    </xf>
    <xf numFmtId="0" fontId="23" fillId="0" borderId="1" xfId="0" applyFont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vertical="top" wrapText="1"/>
    </xf>
    <xf numFmtId="0" fontId="24" fillId="0" borderId="1" xfId="0" applyFont="1" applyFill="1" applyBorder="1" applyAlignment="1">
      <alignment horizontal="right" vertical="top"/>
    </xf>
    <xf numFmtId="0" fontId="25" fillId="0" borderId="1" xfId="0" applyFont="1" applyBorder="1" applyAlignment="1">
      <alignment horizontal="center" vertical="top" wrapText="1"/>
    </xf>
    <xf numFmtId="0" fontId="24" fillId="0" borderId="2" xfId="0" applyFont="1" applyFill="1" applyBorder="1" applyAlignment="1">
      <alignment horizontal="right" vertical="top"/>
    </xf>
    <xf numFmtId="0" fontId="24" fillId="0" borderId="5" xfId="0" applyFont="1" applyFill="1" applyBorder="1" applyAlignment="1">
      <alignment horizontal="right" vertical="top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wrapText="1"/>
    </xf>
    <xf numFmtId="0" fontId="26" fillId="0" borderId="0" xfId="0" applyFont="1"/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right" vertical="center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top" wrapText="1"/>
    </xf>
    <xf numFmtId="0" fontId="25" fillId="0" borderId="1" xfId="0" applyFont="1" applyBorder="1" applyAlignment="1">
      <alignment horizontal="right" vertical="top" wrapText="1"/>
    </xf>
    <xf numFmtId="0" fontId="24" fillId="0" borderId="1" xfId="0" applyFont="1" applyBorder="1" applyAlignment="1">
      <alignment vertical="top" wrapText="1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right" vertical="center" wrapText="1"/>
    </xf>
    <xf numFmtId="0" fontId="30" fillId="0" borderId="0" xfId="0" applyFont="1" applyBorder="1" applyAlignment="1"/>
    <xf numFmtId="0" fontId="31" fillId="0" borderId="0" xfId="0" applyFont="1" applyBorder="1" applyAlignment="1">
      <alignment vertical="top"/>
    </xf>
    <xf numFmtId="0" fontId="31" fillId="0" borderId="0" xfId="0" applyFont="1" applyBorder="1" applyAlignment="1">
      <alignment horizontal="center"/>
    </xf>
    <xf numFmtId="0" fontId="31" fillId="0" borderId="0" xfId="0" applyFont="1" applyBorder="1"/>
    <xf numFmtId="0" fontId="31" fillId="0" borderId="0" xfId="0" applyFont="1"/>
    <xf numFmtId="0" fontId="10" fillId="0" borderId="0" xfId="0" applyFont="1"/>
    <xf numFmtId="0" fontId="30" fillId="0" borderId="1" xfId="0" applyFont="1" applyBorder="1" applyAlignment="1">
      <alignment horizontal="center" vertical="top" wrapText="1"/>
    </xf>
    <xf numFmtId="0" fontId="30" fillId="0" borderId="1" xfId="0" quotePrefix="1" applyFont="1" applyBorder="1" applyAlignment="1">
      <alignment horizontal="center" vertical="top" wrapText="1"/>
    </xf>
    <xf numFmtId="0" fontId="31" fillId="0" borderId="1" xfId="0" quotePrefix="1" applyFont="1" applyBorder="1" applyAlignment="1">
      <alignment horizontal="center" vertical="top" wrapText="1"/>
    </xf>
    <xf numFmtId="0" fontId="30" fillId="0" borderId="0" xfId="0" applyFont="1" applyBorder="1" applyAlignment="1">
      <alignment horizontal="center" vertical="top" wrapText="1"/>
    </xf>
    <xf numFmtId="0" fontId="31" fillId="0" borderId="1" xfId="0" applyFont="1" applyBorder="1" applyAlignment="1">
      <alignment horizontal="center"/>
    </xf>
    <xf numFmtId="0" fontId="31" fillId="0" borderId="1" xfId="0" applyFont="1" applyBorder="1" applyAlignment="1">
      <alignment horizontal="left" vertical="top" wrapText="1"/>
    </xf>
    <xf numFmtId="0" fontId="31" fillId="0" borderId="1" xfId="0" applyFont="1" applyBorder="1" applyAlignment="1">
      <alignment horizontal="center" vertical="top" wrapText="1"/>
    </xf>
    <xf numFmtId="0" fontId="31" fillId="0" borderId="1" xfId="0" applyFont="1" applyBorder="1" applyAlignment="1">
      <alignment horizontal="right" vertical="top" wrapText="1"/>
    </xf>
    <xf numFmtId="0" fontId="31" fillId="0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0" fontId="3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30" fillId="0" borderId="0" xfId="0" applyFont="1" applyFill="1" applyBorder="1" applyAlignment="1">
      <alignment horizontal="center" vertical="top" wrapText="1"/>
    </xf>
    <xf numFmtId="0" fontId="30" fillId="0" borderId="0" xfId="0" applyFont="1" applyFill="1" applyBorder="1" applyAlignment="1"/>
    <xf numFmtId="0" fontId="31" fillId="0" borderId="0" xfId="0" applyFont="1" applyFill="1" applyBorder="1" applyAlignment="1">
      <alignment vertical="top"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/>
    <xf numFmtId="0" fontId="30" fillId="0" borderId="1" xfId="0" applyFont="1" applyFill="1" applyBorder="1" applyAlignment="1">
      <alignment horizontal="center" vertical="top" wrapText="1"/>
    </xf>
    <xf numFmtId="0" fontId="30" fillId="0" borderId="1" xfId="0" applyFont="1" applyFill="1" applyBorder="1" applyAlignment="1">
      <alignment horizontal="justify" vertical="top" wrapText="1"/>
    </xf>
    <xf numFmtId="0" fontId="24" fillId="0" borderId="1" xfId="0" applyFont="1" applyFill="1" applyBorder="1" applyAlignment="1">
      <alignment horizontal="center" vertical="top" wrapText="1"/>
    </xf>
    <xf numFmtId="0" fontId="10" fillId="0" borderId="1" xfId="0" applyFont="1" applyBorder="1"/>
    <xf numFmtId="0" fontId="30" fillId="0" borderId="1" xfId="0" quotePrefix="1" applyFont="1" applyFill="1" applyBorder="1" applyAlignment="1">
      <alignment horizontal="center"/>
    </xf>
    <xf numFmtId="0" fontId="30" fillId="0" borderId="1" xfId="0" quotePrefix="1" applyFont="1" applyFill="1" applyBorder="1" applyAlignment="1">
      <alignment horizontal="center" vertical="top" wrapText="1"/>
    </xf>
    <xf numFmtId="0" fontId="31" fillId="0" borderId="1" xfId="0" quotePrefix="1" applyFont="1" applyFill="1" applyBorder="1" applyAlignment="1">
      <alignment horizontal="right" vertical="top" wrapText="1"/>
    </xf>
    <xf numFmtId="0" fontId="31" fillId="0" borderId="1" xfId="0" applyFont="1" applyFill="1" applyBorder="1" applyAlignment="1">
      <alignment horizontal="right"/>
    </xf>
    <xf numFmtId="0" fontId="31" fillId="0" borderId="1" xfId="0" applyFont="1" applyFill="1" applyBorder="1" applyAlignment="1">
      <alignment horizontal="center"/>
    </xf>
    <xf numFmtId="0" fontId="31" fillId="0" borderId="1" xfId="0" applyFont="1" applyFill="1" applyBorder="1" applyAlignment="1">
      <alignment vertical="top" wrapText="1"/>
    </xf>
    <xf numFmtId="0" fontId="31" fillId="0" borderId="1" xfId="0" applyFont="1" applyFill="1" applyBorder="1" applyAlignment="1">
      <alignment horizontal="right" vertical="top" wrapText="1"/>
    </xf>
    <xf numFmtId="0" fontId="31" fillId="0" borderId="1" xfId="0" applyFont="1" applyFill="1" applyBorder="1"/>
    <xf numFmtId="0" fontId="31" fillId="0" borderId="1" xfId="0" quotePrefix="1" applyFont="1" applyFill="1" applyBorder="1" applyAlignment="1">
      <alignment horizontal="right"/>
    </xf>
    <xf numFmtId="0" fontId="31" fillId="0" borderId="1" xfId="0" quotePrefix="1" applyFont="1" applyFill="1" applyBorder="1" applyAlignment="1">
      <alignment horizontal="right" vertical="top"/>
    </xf>
    <xf numFmtId="0" fontId="31" fillId="0" borderId="1" xfId="0" applyFont="1" applyFill="1" applyBorder="1" applyAlignment="1">
      <alignment vertical="top"/>
    </xf>
    <xf numFmtId="0" fontId="30" fillId="0" borderId="1" xfId="0" applyFont="1" applyFill="1" applyBorder="1" applyAlignment="1">
      <alignment horizontal="right" vertical="top" wrapText="1"/>
    </xf>
    <xf numFmtId="0" fontId="30" fillId="0" borderId="1" xfId="0" applyFont="1" applyFill="1" applyBorder="1"/>
    <xf numFmtId="0" fontId="34" fillId="0" borderId="13" xfId="0" applyFont="1" applyBorder="1" applyAlignment="1">
      <alignment horizontal="center" vertical="top"/>
    </xf>
    <xf numFmtId="0" fontId="34" fillId="0" borderId="14" xfId="0" applyFont="1" applyBorder="1" applyAlignment="1">
      <alignment horizontal="center" vertical="top"/>
    </xf>
    <xf numFmtId="0" fontId="35" fillId="0" borderId="0" xfId="0" applyFont="1" applyBorder="1" applyAlignment="1">
      <alignment vertical="top" wrapText="1"/>
    </xf>
    <xf numFmtId="0" fontId="0" fillId="0" borderId="0" xfId="0" applyBorder="1"/>
    <xf numFmtId="0" fontId="36" fillId="0" borderId="1" xfId="0" applyFont="1" applyBorder="1" applyAlignment="1">
      <alignment horizontal="center" vertical="top" wrapText="1"/>
    </xf>
    <xf numFmtId="0" fontId="36" fillId="0" borderId="1" xfId="0" applyFont="1" applyBorder="1" applyAlignment="1">
      <alignment vertical="top" wrapText="1"/>
    </xf>
    <xf numFmtId="0" fontId="37" fillId="0" borderId="1" xfId="0" applyFont="1" applyBorder="1" applyAlignment="1">
      <alignment vertical="top" wrapText="1"/>
    </xf>
    <xf numFmtId="0" fontId="0" fillId="0" borderId="1" xfId="0" applyBorder="1"/>
    <xf numFmtId="0" fontId="36" fillId="0" borderId="1" xfId="0" applyFont="1" applyBorder="1" applyAlignment="1">
      <alignment horizontal="left" vertical="top" wrapText="1"/>
    </xf>
    <xf numFmtId="0" fontId="38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/>
    </xf>
    <xf numFmtId="0" fontId="38" fillId="3" borderId="1" xfId="0" applyFont="1" applyFill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top" wrapText="1"/>
    </xf>
    <xf numFmtId="0" fontId="39" fillId="0" borderId="1" xfId="0" applyFont="1" applyBorder="1" applyAlignment="1">
      <alignment horizontal="left" vertical="top" wrapText="1"/>
    </xf>
    <xf numFmtId="0" fontId="40" fillId="0" borderId="1" xfId="0" applyFont="1" applyBorder="1" applyAlignment="1">
      <alignment horizontal="left" vertical="center"/>
    </xf>
    <xf numFmtId="0" fontId="41" fillId="3" borderId="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42" fillId="0" borderId="1" xfId="0" applyFont="1" applyBorder="1" applyAlignment="1">
      <alignment vertical="top"/>
    </xf>
    <xf numFmtId="0" fontId="24" fillId="0" borderId="1" xfId="0" applyFont="1" applyBorder="1" applyAlignment="1">
      <alignment horizontal="center" vertical="top"/>
    </xf>
    <xf numFmtId="0" fontId="27" fillId="0" borderId="1" xfId="0" applyFont="1" applyBorder="1" applyAlignment="1">
      <alignment horizontal="center" vertical="top"/>
    </xf>
    <xf numFmtId="0" fontId="42" fillId="0" borderId="1" xfId="0" applyFont="1" applyBorder="1" applyAlignment="1">
      <alignment horizontal="right" vertical="top"/>
    </xf>
    <xf numFmtId="43" fontId="43" fillId="0" borderId="1" xfId="1" applyNumberFormat="1" applyFont="1" applyBorder="1" applyAlignment="1">
      <alignment horizontal="center"/>
    </xf>
    <xf numFmtId="169" fontId="43" fillId="0" borderId="1" xfId="1" applyNumberFormat="1" applyFont="1" applyBorder="1" applyAlignment="1">
      <alignment horizontal="center"/>
    </xf>
    <xf numFmtId="0" fontId="43" fillId="0" borderId="1" xfId="0" applyFont="1" applyBorder="1" applyAlignment="1">
      <alignment vertical="top"/>
    </xf>
    <xf numFmtId="0" fontId="43" fillId="0" borderId="1" xfId="0" applyFont="1" applyBorder="1" applyAlignment="1">
      <alignment horizontal="center" vertical="top"/>
    </xf>
    <xf numFmtId="0" fontId="27" fillId="0" borderId="1" xfId="0" applyFont="1" applyBorder="1" applyAlignment="1">
      <alignment horizontal="right" vertical="top" wrapText="1"/>
    </xf>
    <xf numFmtId="0" fontId="43" fillId="0" borderId="1" xfId="0" applyFont="1" applyBorder="1" applyAlignment="1">
      <alignment horizontal="right" vertical="top" wrapText="1"/>
    </xf>
    <xf numFmtId="0" fontId="27" fillId="0" borderId="1" xfId="0" applyFont="1" applyBorder="1" applyAlignment="1">
      <alignment vertical="top" wrapText="1"/>
    </xf>
    <xf numFmtId="0" fontId="27" fillId="0" borderId="1" xfId="0" applyFont="1" applyBorder="1" applyAlignment="1">
      <alignment vertical="top"/>
    </xf>
    <xf numFmtId="0" fontId="27" fillId="0" borderId="1" xfId="0" applyFont="1" applyBorder="1" applyAlignment="1">
      <alignment horizontal="right" vertical="top"/>
    </xf>
    <xf numFmtId="0" fontId="44" fillId="0" borderId="1" xfId="0" applyFont="1" applyBorder="1" applyAlignment="1">
      <alignment horizontal="right" vertical="top"/>
    </xf>
    <xf numFmtId="2" fontId="43" fillId="0" borderId="1" xfId="0" applyNumberFormat="1" applyFont="1" applyBorder="1"/>
    <xf numFmtId="0" fontId="43" fillId="0" borderId="1" xfId="0" applyFont="1" applyBorder="1"/>
    <xf numFmtId="0" fontId="43" fillId="0" borderId="1" xfId="0" applyFont="1" applyBorder="1" applyAlignment="1">
      <alignment horizontal="center"/>
    </xf>
    <xf numFmtId="2" fontId="27" fillId="0" borderId="1" xfId="0" applyNumberFormat="1" applyFont="1" applyFill="1" applyBorder="1" applyAlignment="1">
      <alignment horizontal="right" vertical="top"/>
    </xf>
    <xf numFmtId="2" fontId="27" fillId="0" borderId="1" xfId="0" applyNumberFormat="1" applyFont="1" applyBorder="1" applyAlignment="1">
      <alignment horizontal="right" vertical="top"/>
    </xf>
    <xf numFmtId="0" fontId="43" fillId="0" borderId="1" xfId="0" applyFont="1" applyBorder="1" applyAlignment="1">
      <alignment wrapText="1"/>
    </xf>
    <xf numFmtId="167" fontId="43" fillId="0" borderId="1" xfId="0" applyNumberFormat="1" applyFont="1" applyBorder="1"/>
    <xf numFmtId="0" fontId="27" fillId="0" borderId="1" xfId="0" applyFont="1" applyFill="1" applyBorder="1" applyAlignment="1">
      <alignment vertical="top" wrapText="1"/>
    </xf>
    <xf numFmtId="0" fontId="27" fillId="0" borderId="1" xfId="0" applyFont="1" applyFill="1" applyBorder="1" applyAlignment="1">
      <alignment horizontal="center" vertical="top" wrapText="1"/>
    </xf>
    <xf numFmtId="0" fontId="27" fillId="0" borderId="1" xfId="0" applyFont="1" applyFill="1" applyBorder="1" applyAlignment="1">
      <alignment horizontal="right" vertical="top" wrapText="1"/>
    </xf>
    <xf numFmtId="0" fontId="43" fillId="0" borderId="1" xfId="0" applyFont="1" applyBorder="1" applyAlignment="1">
      <alignment horizontal="right" vertical="top"/>
    </xf>
    <xf numFmtId="3" fontId="27" fillId="0" borderId="1" xfId="0" applyNumberFormat="1" applyFont="1" applyBorder="1" applyAlignment="1">
      <alignment horizontal="right" vertical="top" wrapText="1"/>
    </xf>
    <xf numFmtId="3" fontId="27" fillId="3" borderId="1" xfId="0" applyNumberFormat="1" applyFont="1" applyFill="1" applyBorder="1" applyAlignment="1">
      <alignment horizontal="right" vertical="top" wrapText="1"/>
    </xf>
    <xf numFmtId="4" fontId="27" fillId="0" borderId="1" xfId="0" applyNumberFormat="1" applyFont="1" applyBorder="1" applyAlignment="1">
      <alignment horizontal="right" vertical="top" wrapText="1"/>
    </xf>
    <xf numFmtId="168" fontId="27" fillId="0" borderId="1" xfId="0" applyNumberFormat="1" applyFont="1" applyBorder="1" applyAlignment="1">
      <alignment horizontal="right" vertical="top" wrapText="1"/>
    </xf>
    <xf numFmtId="0" fontId="44" fillId="0" borderId="1" xfId="0" applyFont="1" applyBorder="1" applyAlignment="1">
      <alignment vertical="top"/>
    </xf>
    <xf numFmtId="0" fontId="44" fillId="0" borderId="1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right" vertical="top" wrapText="1"/>
    </xf>
    <xf numFmtId="0" fontId="27" fillId="0" borderId="1" xfId="0" applyFont="1" applyBorder="1" applyAlignment="1">
      <alignment horizontal="justify" vertical="top" wrapText="1"/>
    </xf>
    <xf numFmtId="0" fontId="44" fillId="0" borderId="1" xfId="0" applyFont="1" applyBorder="1"/>
    <xf numFmtId="0" fontId="27" fillId="0" borderId="1" xfId="0" applyFont="1" applyFill="1" applyBorder="1" applyAlignment="1">
      <alignment horizontal="justify" vertical="top" wrapText="1"/>
    </xf>
    <xf numFmtId="0" fontId="27" fillId="0" borderId="1" xfId="0" applyFont="1" applyBorder="1"/>
    <xf numFmtId="0" fontId="27" fillId="0" borderId="1" xfId="0" applyFont="1" applyBorder="1" applyAlignment="1">
      <alignment horizontal="center"/>
    </xf>
    <xf numFmtId="0" fontId="27" fillId="0" borderId="1" xfId="0" applyFont="1" applyBorder="1" applyAlignment="1">
      <alignment wrapText="1"/>
    </xf>
    <xf numFmtId="43" fontId="27" fillId="0" borderId="1" xfId="0" applyNumberFormat="1" applyFont="1" applyBorder="1" applyAlignment="1">
      <alignment horizontal="center"/>
    </xf>
    <xf numFmtId="43" fontId="27" fillId="0" borderId="1" xfId="1" applyNumberFormat="1" applyFont="1" applyBorder="1"/>
    <xf numFmtId="2" fontId="27" fillId="2" borderId="1" xfId="0" applyNumberFormat="1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right" vertical="top"/>
    </xf>
    <xf numFmtId="0" fontId="27" fillId="0" borderId="1" xfId="0" applyFont="1" applyFill="1" applyBorder="1" applyAlignment="1">
      <alignment vertical="top"/>
    </xf>
    <xf numFmtId="0" fontId="27" fillId="0" borderId="1" xfId="2" applyFont="1" applyFill="1" applyBorder="1" applyAlignment="1">
      <alignment horizontal="left" vertical="top" wrapText="1"/>
    </xf>
    <xf numFmtId="0" fontId="27" fillId="0" borderId="1" xfId="2" applyFont="1" applyFill="1" applyBorder="1" applyAlignment="1">
      <alignment horizontal="center" vertical="top" wrapText="1"/>
    </xf>
    <xf numFmtId="0" fontId="27" fillId="0" borderId="1" xfId="2" applyFont="1" applyFill="1" applyBorder="1" applyAlignment="1">
      <alignment horizontal="right" vertical="top" wrapText="1"/>
    </xf>
    <xf numFmtId="0" fontId="27" fillId="3" borderId="1" xfId="0" applyFont="1" applyFill="1" applyBorder="1" applyAlignment="1">
      <alignment horizontal="right" vertical="top" wrapText="1"/>
    </xf>
    <xf numFmtId="0" fontId="27" fillId="3" borderId="1" xfId="0" applyFont="1" applyFill="1" applyBorder="1" applyAlignment="1">
      <alignment vertical="top" wrapText="1"/>
    </xf>
    <xf numFmtId="0" fontId="27" fillId="3" borderId="1" xfId="0" applyFont="1" applyFill="1" applyBorder="1" applyAlignment="1">
      <alignment horizontal="center" vertical="top" wrapText="1"/>
    </xf>
    <xf numFmtId="0" fontId="43" fillId="0" borderId="1" xfId="0" applyFont="1" applyBorder="1" applyAlignment="1">
      <alignment vertical="top" wrapText="1"/>
    </xf>
    <xf numFmtId="0" fontId="43" fillId="0" borderId="1" xfId="0" applyFont="1" applyBorder="1" applyAlignment="1">
      <alignment vertical="top" wrapText="1"/>
    </xf>
    <xf numFmtId="0" fontId="43" fillId="0" borderId="1" xfId="0" applyFont="1" applyBorder="1" applyAlignment="1">
      <alignment horizontal="center" vertical="top" wrapText="1"/>
    </xf>
    <xf numFmtId="0" fontId="43" fillId="0" borderId="1" xfId="0" applyFont="1" applyBorder="1" applyAlignment="1">
      <alignment horizontal="center" vertical="top"/>
    </xf>
    <xf numFmtId="0" fontId="43" fillId="0" borderId="1" xfId="0" applyFont="1" applyBorder="1" applyAlignment="1">
      <alignment vertical="top"/>
    </xf>
    <xf numFmtId="0" fontId="6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/>
    </xf>
    <xf numFmtId="0" fontId="27" fillId="0" borderId="1" xfId="0" applyFont="1" applyBorder="1" applyAlignment="1">
      <alignment horizontal="center" vertical="top"/>
    </xf>
    <xf numFmtId="0" fontId="43" fillId="0" borderId="1" xfId="0" applyFont="1" applyBorder="1" applyAlignment="1">
      <alignment horizontal="right" vertical="top"/>
    </xf>
    <xf numFmtId="0" fontId="27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/>
    <xf numFmtId="0" fontId="11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vertical="top" wrapText="1"/>
    </xf>
    <xf numFmtId="0" fontId="24" fillId="0" borderId="6" xfId="0" applyFont="1" applyBorder="1" applyAlignment="1">
      <alignment horizontal="center"/>
    </xf>
    <xf numFmtId="0" fontId="24" fillId="0" borderId="7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27" fillId="0" borderId="11" xfId="0" applyFont="1" applyBorder="1" applyAlignment="1">
      <alignment horizontal="center" vertical="top" wrapText="1"/>
    </xf>
    <xf numFmtId="0" fontId="27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horizontal="center" wrapText="1"/>
    </xf>
    <xf numFmtId="0" fontId="10" fillId="0" borderId="11" xfId="0" applyFont="1" applyBorder="1" applyAlignment="1">
      <alignment horizontal="center" vertical="top"/>
    </xf>
    <xf numFmtId="0" fontId="0" fillId="0" borderId="12" xfId="0" applyBorder="1" applyAlignment="1"/>
    <xf numFmtId="0" fontId="27" fillId="0" borderId="1" xfId="0" applyFont="1" applyBorder="1" applyAlignment="1">
      <alignment horizontal="center" vertical="center" wrapText="1"/>
    </xf>
    <xf numFmtId="0" fontId="29" fillId="0" borderId="0" xfId="0" applyFont="1" applyAlignment="1"/>
    <xf numFmtId="0" fontId="0" fillId="0" borderId="0" xfId="0" applyAlignment="1"/>
    <xf numFmtId="0" fontId="30" fillId="0" borderId="1" xfId="0" applyFont="1" applyBorder="1" applyAlignment="1">
      <alignment horizontal="center" vertical="top" wrapText="1"/>
    </xf>
    <xf numFmtId="0" fontId="30" fillId="0" borderId="1" xfId="0" applyFont="1" applyFill="1" applyBorder="1" applyAlignment="1">
      <alignment horizontal="center" vertical="top" wrapText="1"/>
    </xf>
    <xf numFmtId="0" fontId="33" fillId="0" borderId="1" xfId="0" applyFont="1" applyBorder="1" applyAlignment="1">
      <alignment horizontal="left"/>
    </xf>
    <xf numFmtId="0" fontId="18" fillId="0" borderId="13" xfId="0" applyFont="1" applyBorder="1" applyAlignment="1">
      <alignment vertical="top" wrapText="1"/>
    </xf>
    <xf numFmtId="0" fontId="3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2"/>
  <sheetViews>
    <sheetView topLeftCell="A80" workbookViewId="0">
      <selection activeCell="J88" sqref="J88"/>
    </sheetView>
  </sheetViews>
  <sheetFormatPr defaultRowHeight="15"/>
  <cols>
    <col min="15" max="15" width="8.28515625" customWidth="1"/>
  </cols>
  <sheetData>
    <row r="1" spans="1:23">
      <c r="A1" s="268" t="s">
        <v>380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07"/>
      <c r="Q1" s="207"/>
      <c r="R1" s="207"/>
      <c r="S1" s="207"/>
      <c r="T1" s="207"/>
      <c r="U1" s="207"/>
      <c r="V1" s="266"/>
      <c r="W1" s="267"/>
    </row>
    <row r="2" spans="1:23">
      <c r="A2" s="269" t="s">
        <v>299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07"/>
      <c r="Q2" s="207"/>
      <c r="R2" s="207"/>
      <c r="S2" s="207"/>
      <c r="T2" s="207"/>
      <c r="U2" s="207"/>
      <c r="V2" s="207"/>
      <c r="W2" s="207"/>
    </row>
    <row r="3" spans="1:23">
      <c r="A3" s="217"/>
      <c r="B3" s="217"/>
      <c r="C3" s="217"/>
      <c r="D3" s="217"/>
      <c r="E3" s="217"/>
      <c r="F3" s="217"/>
      <c r="G3" s="270" t="s">
        <v>381</v>
      </c>
      <c r="H3" s="270"/>
      <c r="I3" s="270"/>
      <c r="J3" s="270"/>
      <c r="K3" s="268"/>
      <c r="L3" s="268"/>
      <c r="M3" s="268"/>
      <c r="N3" s="268"/>
      <c r="O3" s="268"/>
      <c r="P3" s="208"/>
      <c r="Q3" s="208"/>
      <c r="R3" s="208"/>
      <c r="S3" s="208"/>
      <c r="T3" s="208"/>
      <c r="U3" s="208"/>
      <c r="V3" s="208"/>
      <c r="W3" s="208"/>
    </row>
    <row r="4" spans="1:23">
      <c r="A4" s="265" t="s">
        <v>382</v>
      </c>
      <c r="B4" s="262" t="s">
        <v>340</v>
      </c>
      <c r="C4" s="265" t="s">
        <v>4</v>
      </c>
      <c r="D4" s="265" t="s">
        <v>5</v>
      </c>
      <c r="E4" s="262" t="s">
        <v>383</v>
      </c>
      <c r="F4" s="262" t="s">
        <v>384</v>
      </c>
      <c r="G4" s="263" t="s">
        <v>385</v>
      </c>
      <c r="H4" s="264"/>
      <c r="I4" s="264"/>
      <c r="J4" s="264"/>
      <c r="K4" s="218"/>
      <c r="L4" s="218"/>
      <c r="M4" s="218"/>
      <c r="N4" s="263" t="s">
        <v>386</v>
      </c>
      <c r="O4" s="263"/>
      <c r="P4" s="208"/>
      <c r="Q4" s="208"/>
      <c r="R4" s="208"/>
      <c r="S4" s="208"/>
      <c r="T4" s="208"/>
      <c r="U4" s="208"/>
      <c r="V4" s="208"/>
      <c r="W4" s="208"/>
    </row>
    <row r="5" spans="1:23" ht="45">
      <c r="A5" s="265"/>
      <c r="B5" s="262"/>
      <c r="C5" s="265"/>
      <c r="D5" s="265"/>
      <c r="E5" s="265"/>
      <c r="F5" s="262"/>
      <c r="G5" s="219" t="s">
        <v>31</v>
      </c>
      <c r="H5" s="219" t="s">
        <v>343</v>
      </c>
      <c r="I5" s="219" t="s">
        <v>344</v>
      </c>
      <c r="J5" s="219" t="s">
        <v>253</v>
      </c>
      <c r="K5" s="220" t="s">
        <v>345</v>
      </c>
      <c r="L5" s="220" t="s">
        <v>387</v>
      </c>
      <c r="M5" s="220" t="s">
        <v>388</v>
      </c>
      <c r="N5" s="220" t="s">
        <v>348</v>
      </c>
      <c r="O5" s="220" t="s">
        <v>389</v>
      </c>
      <c r="P5" s="208"/>
      <c r="Q5" s="208"/>
      <c r="R5" s="208"/>
      <c r="S5" s="208"/>
      <c r="T5" s="208"/>
      <c r="U5" s="208"/>
      <c r="V5" s="208"/>
      <c r="W5" s="208"/>
    </row>
    <row r="6" spans="1:23">
      <c r="A6" s="213">
        <v>1</v>
      </c>
      <c r="B6" s="221" t="s">
        <v>25</v>
      </c>
      <c r="C6" s="221" t="s">
        <v>26</v>
      </c>
      <c r="D6" s="221" t="s">
        <v>27</v>
      </c>
      <c r="E6" s="217"/>
      <c r="F6" s="222" t="s">
        <v>28</v>
      </c>
      <c r="G6" s="223">
        <v>0</v>
      </c>
      <c r="H6" s="223">
        <v>0</v>
      </c>
      <c r="I6" s="224">
        <v>0</v>
      </c>
      <c r="J6" s="224">
        <v>0</v>
      </c>
      <c r="K6" s="224">
        <v>0</v>
      </c>
      <c r="L6" s="224">
        <v>0</v>
      </c>
      <c r="M6" s="224">
        <v>0</v>
      </c>
      <c r="N6" s="224">
        <v>0</v>
      </c>
      <c r="O6" s="224">
        <v>0</v>
      </c>
      <c r="P6" s="208"/>
      <c r="Q6" s="208"/>
      <c r="R6" s="208"/>
      <c r="S6" s="208"/>
      <c r="T6" s="208"/>
      <c r="U6" s="208"/>
      <c r="V6" s="208"/>
      <c r="W6" s="208"/>
    </row>
    <row r="7" spans="1:23" ht="33.75">
      <c r="A7" s="213">
        <v>2</v>
      </c>
      <c r="B7" s="221" t="s">
        <v>29</v>
      </c>
      <c r="C7" s="221" t="s">
        <v>30</v>
      </c>
      <c r="D7" s="221" t="s">
        <v>31</v>
      </c>
      <c r="E7" s="217"/>
      <c r="F7" s="222" t="s">
        <v>28</v>
      </c>
      <c r="G7" s="225">
        <v>515.04999999999995</v>
      </c>
      <c r="H7" s="226">
        <v>0</v>
      </c>
      <c r="I7" s="226">
        <v>0</v>
      </c>
      <c r="J7" s="225">
        <v>515.04999999999995</v>
      </c>
      <c r="K7" s="226">
        <v>0</v>
      </c>
      <c r="L7" s="226">
        <v>0</v>
      </c>
      <c r="M7" s="226">
        <v>0</v>
      </c>
      <c r="N7" s="226">
        <v>56.98</v>
      </c>
      <c r="O7" s="226">
        <v>0</v>
      </c>
      <c r="P7" s="208"/>
      <c r="Q7" s="208"/>
      <c r="R7" s="208"/>
      <c r="S7" s="208"/>
      <c r="T7" s="208"/>
      <c r="U7" s="208"/>
      <c r="V7" s="208"/>
      <c r="W7" s="208"/>
    </row>
    <row r="8" spans="1:23" ht="22.5">
      <c r="A8" s="213">
        <v>3</v>
      </c>
      <c r="B8" s="221" t="s">
        <v>32</v>
      </c>
      <c r="C8" s="221" t="s">
        <v>33</v>
      </c>
      <c r="D8" s="221" t="s">
        <v>34</v>
      </c>
      <c r="E8" s="217"/>
      <c r="F8" s="222" t="s">
        <v>35</v>
      </c>
      <c r="G8" s="226"/>
      <c r="H8" s="226"/>
      <c r="I8" s="226">
        <v>267.41000000000003</v>
      </c>
      <c r="J8" s="227">
        <v>267.41000000000003</v>
      </c>
      <c r="K8" s="226">
        <v>0</v>
      </c>
      <c r="L8" s="226">
        <v>0</v>
      </c>
      <c r="M8" s="227">
        <v>267.41000000000003</v>
      </c>
      <c r="N8" s="226">
        <v>52.4</v>
      </c>
      <c r="O8" s="226">
        <v>60.9</v>
      </c>
      <c r="P8" s="208"/>
      <c r="Q8" s="208"/>
      <c r="R8" s="208"/>
      <c r="S8" s="208"/>
      <c r="T8" s="208"/>
      <c r="U8" s="208"/>
      <c r="V8" s="208"/>
      <c r="W8" s="208"/>
    </row>
    <row r="9" spans="1:23" ht="22.5">
      <c r="A9" s="213">
        <v>4</v>
      </c>
      <c r="B9" s="221" t="s">
        <v>36</v>
      </c>
      <c r="C9" s="221" t="s">
        <v>37</v>
      </c>
      <c r="D9" s="221" t="s">
        <v>31</v>
      </c>
      <c r="E9" s="217"/>
      <c r="F9" s="222" t="s">
        <v>38</v>
      </c>
      <c r="G9" s="226">
        <v>0</v>
      </c>
      <c r="H9" s="226">
        <v>0</v>
      </c>
      <c r="I9" s="226">
        <v>0</v>
      </c>
      <c r="J9" s="227">
        <v>0</v>
      </c>
      <c r="K9" s="226">
        <v>0</v>
      </c>
      <c r="L9" s="226">
        <v>0</v>
      </c>
      <c r="M9" s="227">
        <v>0</v>
      </c>
      <c r="N9" s="226">
        <v>0</v>
      </c>
      <c r="O9" s="226">
        <v>0</v>
      </c>
      <c r="P9" s="208"/>
      <c r="Q9" s="208"/>
      <c r="R9" s="208"/>
      <c r="S9" s="208"/>
      <c r="T9" s="208"/>
      <c r="U9" s="208"/>
      <c r="V9" s="208"/>
      <c r="W9" s="208"/>
    </row>
    <row r="10" spans="1:23" ht="33.75">
      <c r="A10" s="213">
        <v>5</v>
      </c>
      <c r="B10" s="221" t="s">
        <v>39</v>
      </c>
      <c r="C10" s="221" t="s">
        <v>37</v>
      </c>
      <c r="D10" s="221" t="s">
        <v>31</v>
      </c>
      <c r="E10" s="217"/>
      <c r="F10" s="222" t="s">
        <v>40</v>
      </c>
      <c r="G10" s="226">
        <v>0</v>
      </c>
      <c r="H10" s="226">
        <v>0</v>
      </c>
      <c r="I10" s="226">
        <v>0</v>
      </c>
      <c r="J10" s="227">
        <v>0</v>
      </c>
      <c r="K10" s="226">
        <v>0</v>
      </c>
      <c r="L10" s="226">
        <v>0</v>
      </c>
      <c r="M10" s="227">
        <v>0</v>
      </c>
      <c r="N10" s="226">
        <v>0</v>
      </c>
      <c r="O10" s="226">
        <v>0</v>
      </c>
      <c r="P10" s="208"/>
      <c r="Q10" s="208"/>
      <c r="R10" s="208"/>
      <c r="S10" s="208"/>
      <c r="T10" s="208"/>
      <c r="U10" s="208"/>
      <c r="V10" s="208"/>
      <c r="W10" s="208"/>
    </row>
    <row r="11" spans="1:23" ht="33.75">
      <c r="A11" s="213">
        <v>6</v>
      </c>
      <c r="B11" s="221" t="s">
        <v>41</v>
      </c>
      <c r="C11" s="221" t="s">
        <v>42</v>
      </c>
      <c r="D11" s="221" t="s">
        <v>31</v>
      </c>
      <c r="E11" s="217"/>
      <c r="F11" s="222" t="s">
        <v>43</v>
      </c>
      <c r="G11" s="223">
        <v>0</v>
      </c>
      <c r="H11" s="223">
        <v>0</v>
      </c>
      <c r="I11" s="224">
        <v>0</v>
      </c>
      <c r="J11" s="224">
        <v>0</v>
      </c>
      <c r="K11" s="224">
        <v>0</v>
      </c>
      <c r="L11" s="224">
        <v>0</v>
      </c>
      <c r="M11" s="224">
        <v>0</v>
      </c>
      <c r="N11" s="224">
        <v>0.28999999999999998</v>
      </c>
      <c r="O11" s="224">
        <v>0</v>
      </c>
      <c r="P11" s="208"/>
      <c r="Q11" s="208"/>
      <c r="R11" s="208"/>
      <c r="S11" s="208"/>
      <c r="T11" s="208"/>
      <c r="U11" s="208"/>
      <c r="V11" s="208"/>
      <c r="W11" s="208"/>
    </row>
    <row r="12" spans="1:23" ht="45">
      <c r="A12" s="213">
        <v>7</v>
      </c>
      <c r="B12" s="221" t="s">
        <v>44</v>
      </c>
      <c r="C12" s="221" t="s">
        <v>42</v>
      </c>
      <c r="D12" s="221" t="s">
        <v>31</v>
      </c>
      <c r="E12" s="217"/>
      <c r="F12" s="222" t="s">
        <v>45</v>
      </c>
      <c r="G12" s="223">
        <v>0</v>
      </c>
      <c r="H12" s="223">
        <v>0</v>
      </c>
      <c r="I12" s="224">
        <v>0</v>
      </c>
      <c r="J12" s="224">
        <v>0</v>
      </c>
      <c r="K12" s="224">
        <v>0</v>
      </c>
      <c r="L12" s="224">
        <v>0</v>
      </c>
      <c r="M12" s="224">
        <v>0</v>
      </c>
      <c r="N12" s="224">
        <v>0</v>
      </c>
      <c r="O12" s="224">
        <v>0</v>
      </c>
      <c r="P12" s="208"/>
      <c r="Q12" s="208"/>
      <c r="R12" s="209"/>
      <c r="S12" s="208"/>
      <c r="T12" s="208"/>
      <c r="U12" s="208"/>
      <c r="V12" s="208"/>
      <c r="W12" s="208"/>
    </row>
    <row r="13" spans="1:23" ht="33.75">
      <c r="A13" s="213">
        <v>8</v>
      </c>
      <c r="B13" s="221" t="s">
        <v>46</v>
      </c>
      <c r="C13" s="221" t="s">
        <v>42</v>
      </c>
      <c r="D13" s="221" t="s">
        <v>47</v>
      </c>
      <c r="E13" s="217"/>
      <c r="F13" s="222" t="s">
        <v>48</v>
      </c>
      <c r="G13" s="223">
        <v>0</v>
      </c>
      <c r="H13" s="228">
        <v>1959</v>
      </c>
      <c r="I13" s="229">
        <v>921</v>
      </c>
      <c r="J13" s="224">
        <v>2881</v>
      </c>
      <c r="K13" s="224">
        <v>0</v>
      </c>
      <c r="L13" s="224">
        <v>0</v>
      </c>
      <c r="M13" s="224">
        <v>2881</v>
      </c>
      <c r="N13" s="224">
        <v>0</v>
      </c>
      <c r="O13" s="224">
        <v>2386</v>
      </c>
      <c r="P13" s="208"/>
      <c r="Q13" s="208"/>
      <c r="R13" s="208"/>
      <c r="S13" s="208"/>
      <c r="T13" s="208"/>
      <c r="U13" s="208"/>
      <c r="V13" s="208"/>
      <c r="W13" s="208"/>
    </row>
    <row r="14" spans="1:23" ht="33.75">
      <c r="A14" s="213">
        <v>9</v>
      </c>
      <c r="B14" s="221" t="s">
        <v>49</v>
      </c>
      <c r="C14" s="221" t="s">
        <v>50</v>
      </c>
      <c r="D14" s="221" t="s">
        <v>51</v>
      </c>
      <c r="E14" s="217"/>
      <c r="F14" s="222" t="s">
        <v>28</v>
      </c>
      <c r="G14" s="223">
        <v>0</v>
      </c>
      <c r="H14" s="223">
        <v>0</v>
      </c>
      <c r="I14" s="223">
        <v>0</v>
      </c>
      <c r="J14" s="223">
        <v>0</v>
      </c>
      <c r="K14" s="223">
        <v>0</v>
      </c>
      <c r="L14" s="223">
        <v>0</v>
      </c>
      <c r="M14" s="223">
        <v>0</v>
      </c>
      <c r="N14" s="223">
        <v>0</v>
      </c>
      <c r="O14" s="223">
        <v>0</v>
      </c>
      <c r="P14" s="208"/>
      <c r="Q14" s="208"/>
      <c r="R14" s="208"/>
      <c r="S14" s="208"/>
      <c r="T14" s="208"/>
      <c r="U14" s="208"/>
      <c r="V14" s="208"/>
      <c r="W14" s="208"/>
    </row>
    <row r="15" spans="1:23" ht="45">
      <c r="A15" s="213">
        <v>10</v>
      </c>
      <c r="B15" s="221" t="s">
        <v>52</v>
      </c>
      <c r="C15" s="221" t="s">
        <v>42</v>
      </c>
      <c r="D15" s="221" t="s">
        <v>53</v>
      </c>
      <c r="E15" s="217"/>
      <c r="F15" s="222" t="s">
        <v>54</v>
      </c>
      <c r="G15" s="223">
        <v>0</v>
      </c>
      <c r="H15" s="223">
        <v>0</v>
      </c>
      <c r="I15" s="224">
        <v>728.53</v>
      </c>
      <c r="J15" s="224">
        <v>728.53</v>
      </c>
      <c r="K15" s="224">
        <v>11.61</v>
      </c>
      <c r="L15" s="224">
        <v>39.72</v>
      </c>
      <c r="M15" s="224">
        <v>779.86</v>
      </c>
      <c r="N15" s="224">
        <v>143.1</v>
      </c>
      <c r="O15" s="224">
        <v>953.65</v>
      </c>
      <c r="P15" s="208"/>
      <c r="Q15" s="208"/>
      <c r="R15" s="208"/>
      <c r="S15" s="208"/>
      <c r="T15" s="208"/>
      <c r="U15" s="208"/>
      <c r="V15" s="208"/>
      <c r="W15" s="208"/>
    </row>
    <row r="16" spans="1:23" ht="33.75">
      <c r="A16" s="213">
        <v>11</v>
      </c>
      <c r="B16" s="221" t="s">
        <v>55</v>
      </c>
      <c r="C16" s="221" t="s">
        <v>56</v>
      </c>
      <c r="D16" s="221" t="s">
        <v>31</v>
      </c>
      <c r="E16" s="217"/>
      <c r="F16" s="222" t="s">
        <v>57</v>
      </c>
      <c r="G16" s="223">
        <v>875.58</v>
      </c>
      <c r="H16" s="223">
        <v>0</v>
      </c>
      <c r="I16" s="224">
        <v>0</v>
      </c>
      <c r="J16" s="224">
        <v>875.58</v>
      </c>
      <c r="K16" s="224">
        <v>0</v>
      </c>
      <c r="L16" s="224">
        <v>0</v>
      </c>
      <c r="M16" s="224">
        <v>0</v>
      </c>
      <c r="N16" s="224">
        <v>36.880000000000003</v>
      </c>
      <c r="O16" s="224">
        <v>0</v>
      </c>
      <c r="P16" s="208"/>
      <c r="Q16" s="208"/>
      <c r="R16" s="208"/>
      <c r="S16" s="208"/>
      <c r="T16" s="208"/>
      <c r="U16" s="208"/>
      <c r="V16" s="208"/>
      <c r="W16" s="208"/>
    </row>
    <row r="17" spans="1:23" ht="56.25">
      <c r="A17" s="213">
        <v>12</v>
      </c>
      <c r="B17" s="221" t="s">
        <v>58</v>
      </c>
      <c r="C17" s="221" t="s">
        <v>56</v>
      </c>
      <c r="D17" s="221" t="s">
        <v>31</v>
      </c>
      <c r="E17" s="217"/>
      <c r="F17" s="222" t="s">
        <v>59</v>
      </c>
      <c r="G17" s="223">
        <v>1302.72</v>
      </c>
      <c r="H17" s="223">
        <v>0</v>
      </c>
      <c r="I17" s="224">
        <v>0</v>
      </c>
      <c r="J17" s="224">
        <v>1302.72</v>
      </c>
      <c r="K17" s="224">
        <v>0</v>
      </c>
      <c r="L17" s="224">
        <v>0</v>
      </c>
      <c r="M17" s="224">
        <v>0</v>
      </c>
      <c r="N17" s="224">
        <v>75.45</v>
      </c>
      <c r="O17" s="224">
        <v>0</v>
      </c>
      <c r="P17" s="208"/>
      <c r="Q17" s="208"/>
      <c r="R17" s="208"/>
      <c r="S17" s="208"/>
      <c r="T17" s="208"/>
      <c r="U17" s="208"/>
      <c r="V17" s="208"/>
      <c r="W17" s="208"/>
    </row>
    <row r="18" spans="1:23" ht="45">
      <c r="A18" s="213">
        <v>13</v>
      </c>
      <c r="B18" s="221" t="s">
        <v>60</v>
      </c>
      <c r="C18" s="221" t="s">
        <v>61</v>
      </c>
      <c r="D18" s="221" t="s">
        <v>31</v>
      </c>
      <c r="E18" s="217"/>
      <c r="F18" s="222" t="s">
        <v>62</v>
      </c>
      <c r="G18" s="223">
        <v>0</v>
      </c>
      <c r="H18" s="224">
        <v>0</v>
      </c>
      <c r="I18" s="224">
        <v>0</v>
      </c>
      <c r="J18" s="224">
        <v>0</v>
      </c>
      <c r="K18" s="224">
        <v>0</v>
      </c>
      <c r="L18" s="224">
        <v>0</v>
      </c>
      <c r="M18" s="224">
        <v>0</v>
      </c>
      <c r="N18" s="224">
        <v>0</v>
      </c>
      <c r="O18" s="224">
        <v>0</v>
      </c>
      <c r="P18" s="208"/>
      <c r="Q18" s="208"/>
      <c r="R18" s="208"/>
      <c r="S18" s="208"/>
      <c r="T18" s="208"/>
      <c r="U18" s="208"/>
      <c r="V18" s="208"/>
      <c r="W18" s="208"/>
    </row>
    <row r="19" spans="1:23" ht="56.25">
      <c r="A19" s="213">
        <v>14</v>
      </c>
      <c r="B19" s="221" t="s">
        <v>63</v>
      </c>
      <c r="C19" s="221" t="s">
        <v>64</v>
      </c>
      <c r="D19" s="221" t="s">
        <v>31</v>
      </c>
      <c r="E19" s="217"/>
      <c r="F19" s="222" t="s">
        <v>35</v>
      </c>
      <c r="G19" s="223">
        <v>0</v>
      </c>
      <c r="H19" s="224">
        <v>0</v>
      </c>
      <c r="I19" s="224">
        <v>0</v>
      </c>
      <c r="J19" s="224">
        <v>0</v>
      </c>
      <c r="K19" s="224">
        <v>0</v>
      </c>
      <c r="L19" s="224">
        <v>0</v>
      </c>
      <c r="M19" s="224">
        <v>0</v>
      </c>
      <c r="N19" s="224">
        <v>0</v>
      </c>
      <c r="O19" s="224">
        <v>0</v>
      </c>
      <c r="P19" s="208"/>
      <c r="Q19" s="208"/>
      <c r="R19" s="208"/>
      <c r="S19" s="208"/>
      <c r="T19" s="208"/>
      <c r="U19" s="208"/>
      <c r="V19" s="208"/>
      <c r="W19" s="208"/>
    </row>
    <row r="20" spans="1:23" ht="45">
      <c r="A20" s="213">
        <v>15</v>
      </c>
      <c r="B20" s="221" t="s">
        <v>65</v>
      </c>
      <c r="C20" s="221" t="s">
        <v>66</v>
      </c>
      <c r="D20" s="221" t="s">
        <v>31</v>
      </c>
      <c r="E20" s="217"/>
      <c r="F20" s="222" t="s">
        <v>62</v>
      </c>
      <c r="G20" s="223">
        <v>0</v>
      </c>
      <c r="H20" s="224">
        <v>0</v>
      </c>
      <c r="I20" s="224">
        <v>0</v>
      </c>
      <c r="J20" s="224">
        <v>0</v>
      </c>
      <c r="K20" s="224">
        <v>0</v>
      </c>
      <c r="L20" s="224">
        <v>0</v>
      </c>
      <c r="M20" s="224">
        <v>0</v>
      </c>
      <c r="N20" s="224">
        <v>0.53</v>
      </c>
      <c r="O20" s="224">
        <v>0.09</v>
      </c>
      <c r="P20" s="208"/>
      <c r="Q20" s="208"/>
      <c r="R20" s="208"/>
      <c r="S20" s="208"/>
      <c r="T20" s="208"/>
      <c r="U20" s="208"/>
      <c r="V20" s="208"/>
      <c r="W20" s="208"/>
    </row>
    <row r="21" spans="1:23" ht="56.25">
      <c r="A21" s="213">
        <v>16</v>
      </c>
      <c r="B21" s="221" t="s">
        <v>67</v>
      </c>
      <c r="C21" s="221" t="s">
        <v>56</v>
      </c>
      <c r="D21" s="221" t="s">
        <v>31</v>
      </c>
      <c r="E21" s="217"/>
      <c r="F21" s="222" t="s">
        <v>68</v>
      </c>
      <c r="G21" s="223">
        <v>288.83999999999997</v>
      </c>
      <c r="H21" s="224">
        <v>0</v>
      </c>
      <c r="I21" s="224">
        <v>0</v>
      </c>
      <c r="J21" s="224">
        <v>288.83999999999997</v>
      </c>
      <c r="K21" s="224">
        <v>0</v>
      </c>
      <c r="L21" s="224">
        <v>0</v>
      </c>
      <c r="M21" s="224">
        <v>0</v>
      </c>
      <c r="N21" s="224">
        <v>29.44</v>
      </c>
      <c r="O21" s="224">
        <v>0</v>
      </c>
      <c r="P21" s="208"/>
      <c r="Q21" s="208"/>
      <c r="R21" s="208"/>
      <c r="S21" s="208"/>
      <c r="T21" s="208"/>
      <c r="U21" s="208"/>
      <c r="V21" s="208"/>
      <c r="W21" s="208"/>
    </row>
    <row r="22" spans="1:23" ht="67.5">
      <c r="A22" s="213">
        <v>17</v>
      </c>
      <c r="B22" s="221" t="s">
        <v>69</v>
      </c>
      <c r="C22" s="221" t="s">
        <v>70</v>
      </c>
      <c r="D22" s="221" t="s">
        <v>31</v>
      </c>
      <c r="E22" s="217"/>
      <c r="F22" s="222" t="s">
        <v>71</v>
      </c>
      <c r="G22" s="223">
        <v>0</v>
      </c>
      <c r="H22" s="223">
        <v>0</v>
      </c>
      <c r="I22" s="223">
        <v>0</v>
      </c>
      <c r="J22" s="223">
        <v>0</v>
      </c>
      <c r="K22" s="223">
        <v>0</v>
      </c>
      <c r="L22" s="223">
        <v>0</v>
      </c>
      <c r="M22" s="223">
        <v>0</v>
      </c>
      <c r="N22" s="223">
        <v>0</v>
      </c>
      <c r="O22" s="223">
        <v>0</v>
      </c>
      <c r="P22" s="208"/>
      <c r="Q22" s="208"/>
      <c r="R22" s="208"/>
      <c r="S22" s="208"/>
      <c r="T22" s="208"/>
      <c r="U22" s="208"/>
      <c r="V22" s="208"/>
      <c r="W22" s="208"/>
    </row>
    <row r="23" spans="1:23" ht="45">
      <c r="A23" s="213">
        <v>18</v>
      </c>
      <c r="B23" s="221" t="s">
        <v>72</v>
      </c>
      <c r="C23" s="221" t="s">
        <v>73</v>
      </c>
      <c r="D23" s="221" t="s">
        <v>31</v>
      </c>
      <c r="E23" s="217"/>
      <c r="F23" s="222" t="s">
        <v>35</v>
      </c>
      <c r="G23" s="223">
        <v>0</v>
      </c>
      <c r="H23" s="223">
        <v>0</v>
      </c>
      <c r="I23" s="223">
        <v>0</v>
      </c>
      <c r="J23" s="223">
        <v>0</v>
      </c>
      <c r="K23" s="223">
        <v>0</v>
      </c>
      <c r="L23" s="223">
        <v>0</v>
      </c>
      <c r="M23" s="223">
        <v>0</v>
      </c>
      <c r="N23" s="223">
        <v>0</v>
      </c>
      <c r="O23" s="223">
        <v>0</v>
      </c>
      <c r="P23" s="208"/>
      <c r="Q23" s="208"/>
      <c r="R23" s="208"/>
      <c r="S23" s="208"/>
      <c r="T23" s="208"/>
      <c r="U23" s="208"/>
      <c r="V23" s="208"/>
      <c r="W23" s="208"/>
    </row>
    <row r="24" spans="1:23" ht="56.25">
      <c r="A24" s="213">
        <v>19</v>
      </c>
      <c r="B24" s="221" t="s">
        <v>74</v>
      </c>
      <c r="C24" s="221" t="s">
        <v>75</v>
      </c>
      <c r="D24" s="221" t="s">
        <v>7</v>
      </c>
      <c r="E24" s="217"/>
      <c r="F24" s="222" t="s">
        <v>35</v>
      </c>
      <c r="G24" s="223">
        <v>0</v>
      </c>
      <c r="H24" s="223">
        <v>0</v>
      </c>
      <c r="I24" s="223">
        <v>0</v>
      </c>
      <c r="J24" s="223">
        <v>0</v>
      </c>
      <c r="K24" s="223">
        <v>0</v>
      </c>
      <c r="L24" s="223">
        <v>0</v>
      </c>
      <c r="M24" s="223">
        <v>0</v>
      </c>
      <c r="N24" s="223">
        <v>0</v>
      </c>
      <c r="O24" s="223">
        <v>0</v>
      </c>
      <c r="P24" s="208"/>
      <c r="Q24" s="208"/>
      <c r="R24" s="208"/>
      <c r="S24" s="208"/>
      <c r="T24" s="208"/>
      <c r="U24" s="208"/>
      <c r="V24" s="208"/>
      <c r="W24" s="208"/>
    </row>
    <row r="25" spans="1:23" ht="67.5">
      <c r="A25" s="213">
        <v>20</v>
      </c>
      <c r="B25" s="221" t="s">
        <v>76</v>
      </c>
      <c r="C25" s="221" t="s">
        <v>77</v>
      </c>
      <c r="D25" s="221" t="s">
        <v>31</v>
      </c>
      <c r="E25" s="217"/>
      <c r="F25" s="222" t="s">
        <v>78</v>
      </c>
      <c r="G25" s="223">
        <v>3.65</v>
      </c>
      <c r="H25" s="224">
        <v>0</v>
      </c>
      <c r="I25" s="224">
        <v>0</v>
      </c>
      <c r="J25" s="224">
        <v>3.65</v>
      </c>
      <c r="K25" s="224">
        <v>0</v>
      </c>
      <c r="L25" s="224">
        <v>0</v>
      </c>
      <c r="M25" s="224">
        <v>0</v>
      </c>
      <c r="N25" s="224">
        <v>4.72</v>
      </c>
      <c r="O25" s="224">
        <v>0</v>
      </c>
      <c r="P25" s="208"/>
      <c r="Q25" s="208"/>
      <c r="R25" s="208"/>
      <c r="S25" s="208"/>
      <c r="T25" s="208"/>
      <c r="U25" s="208"/>
      <c r="V25" s="208"/>
      <c r="W25" s="208"/>
    </row>
    <row r="26" spans="1:23" ht="45">
      <c r="A26" s="213">
        <v>21</v>
      </c>
      <c r="B26" s="221" t="s">
        <v>79</v>
      </c>
      <c r="C26" s="221" t="s">
        <v>80</v>
      </c>
      <c r="D26" s="221" t="s">
        <v>31</v>
      </c>
      <c r="E26" s="217"/>
      <c r="F26" s="222" t="s">
        <v>81</v>
      </c>
      <c r="G26" s="223">
        <v>0</v>
      </c>
      <c r="H26" s="223">
        <v>0</v>
      </c>
      <c r="I26" s="223">
        <v>0</v>
      </c>
      <c r="J26" s="223">
        <v>0</v>
      </c>
      <c r="K26" s="223">
        <v>0</v>
      </c>
      <c r="L26" s="223">
        <v>0</v>
      </c>
      <c r="M26" s="223">
        <v>0</v>
      </c>
      <c r="N26" s="223">
        <v>0</v>
      </c>
      <c r="O26" s="223">
        <v>0</v>
      </c>
      <c r="P26" s="208"/>
      <c r="Q26" s="208"/>
      <c r="R26" s="208"/>
      <c r="S26" s="208"/>
      <c r="T26" s="208"/>
      <c r="U26" s="208"/>
      <c r="V26" s="208"/>
      <c r="W26" s="208"/>
    </row>
    <row r="27" spans="1:23" ht="45">
      <c r="A27" s="213">
        <v>22</v>
      </c>
      <c r="B27" s="221" t="s">
        <v>82</v>
      </c>
      <c r="C27" s="221" t="s">
        <v>80</v>
      </c>
      <c r="D27" s="221" t="s">
        <v>31</v>
      </c>
      <c r="E27" s="217"/>
      <c r="F27" s="222" t="s">
        <v>83</v>
      </c>
      <c r="G27" s="223">
        <v>0</v>
      </c>
      <c r="H27" s="223">
        <v>0</v>
      </c>
      <c r="I27" s="223">
        <v>0</v>
      </c>
      <c r="J27" s="223">
        <v>0</v>
      </c>
      <c r="K27" s="223">
        <v>0</v>
      </c>
      <c r="L27" s="223">
        <v>0</v>
      </c>
      <c r="M27" s="223">
        <v>0</v>
      </c>
      <c r="N27" s="223">
        <v>0</v>
      </c>
      <c r="O27" s="223">
        <v>0</v>
      </c>
      <c r="P27" s="208"/>
      <c r="Q27" s="208"/>
      <c r="R27" s="208"/>
      <c r="S27" s="208"/>
      <c r="T27" s="208"/>
      <c r="U27" s="208"/>
      <c r="V27" s="208"/>
      <c r="W27" s="208"/>
    </row>
    <row r="28" spans="1:23" ht="45">
      <c r="A28" s="213">
        <v>23</v>
      </c>
      <c r="B28" s="221" t="s">
        <v>84</v>
      </c>
      <c r="C28" s="221" t="s">
        <v>85</v>
      </c>
      <c r="D28" s="221" t="s">
        <v>31</v>
      </c>
      <c r="E28" s="217"/>
      <c r="F28" s="222" t="s">
        <v>86</v>
      </c>
      <c r="G28" s="223">
        <v>0</v>
      </c>
      <c r="H28" s="223">
        <v>0</v>
      </c>
      <c r="I28" s="223">
        <v>0</v>
      </c>
      <c r="J28" s="223">
        <v>0</v>
      </c>
      <c r="K28" s="223">
        <v>0</v>
      </c>
      <c r="L28" s="223">
        <v>0</v>
      </c>
      <c r="M28" s="223">
        <v>0</v>
      </c>
      <c r="N28" s="223">
        <v>0</v>
      </c>
      <c r="O28" s="223">
        <v>0</v>
      </c>
      <c r="P28" s="208"/>
      <c r="Q28" s="208"/>
      <c r="R28" s="208"/>
      <c r="S28" s="208"/>
      <c r="T28" s="208"/>
      <c r="U28" s="208"/>
      <c r="V28" s="208"/>
      <c r="W28" s="208"/>
    </row>
    <row r="29" spans="1:23" ht="33.75">
      <c r="A29" s="213">
        <v>24</v>
      </c>
      <c r="B29" s="221" t="s">
        <v>87</v>
      </c>
      <c r="C29" s="221" t="s">
        <v>88</v>
      </c>
      <c r="D29" s="221" t="s">
        <v>31</v>
      </c>
      <c r="E29" s="217"/>
      <c r="F29" s="222" t="s">
        <v>89</v>
      </c>
      <c r="G29" s="223">
        <v>4.1500000000000004</v>
      </c>
      <c r="H29" s="224">
        <v>0</v>
      </c>
      <c r="I29" s="224">
        <v>0</v>
      </c>
      <c r="J29" s="224">
        <v>4.1500000000000004</v>
      </c>
      <c r="K29" s="224">
        <v>0</v>
      </c>
      <c r="L29" s="224">
        <v>0</v>
      </c>
      <c r="M29" s="224">
        <v>0</v>
      </c>
      <c r="N29" s="224">
        <v>19.309999999999999</v>
      </c>
      <c r="O29" s="224">
        <v>0</v>
      </c>
      <c r="P29" s="208"/>
      <c r="Q29" s="208"/>
      <c r="R29" s="208"/>
      <c r="S29" s="208"/>
      <c r="T29" s="208"/>
      <c r="U29" s="208"/>
      <c r="V29" s="208"/>
      <c r="W29" s="208"/>
    </row>
    <row r="30" spans="1:23" ht="45">
      <c r="A30" s="213">
        <v>25</v>
      </c>
      <c r="B30" s="221" t="s">
        <v>90</v>
      </c>
      <c r="C30" s="221" t="s">
        <v>91</v>
      </c>
      <c r="D30" s="221" t="s">
        <v>31</v>
      </c>
      <c r="E30" s="217"/>
      <c r="F30" s="222" t="s">
        <v>92</v>
      </c>
      <c r="G30" s="224">
        <v>0</v>
      </c>
      <c r="H30" s="224">
        <v>0</v>
      </c>
      <c r="I30" s="224">
        <v>0</v>
      </c>
      <c r="J30" s="224">
        <v>0</v>
      </c>
      <c r="K30" s="224">
        <v>0</v>
      </c>
      <c r="L30" s="224">
        <v>0</v>
      </c>
      <c r="M30" s="224">
        <v>0</v>
      </c>
      <c r="N30" s="224">
        <v>2.66</v>
      </c>
      <c r="O30" s="224">
        <v>0</v>
      </c>
      <c r="P30" s="208"/>
      <c r="Q30" s="208"/>
      <c r="R30" s="208"/>
      <c r="S30" s="208"/>
      <c r="T30" s="208"/>
      <c r="U30" s="208"/>
      <c r="V30" s="208"/>
      <c r="W30" s="208"/>
    </row>
    <row r="31" spans="1:23" ht="33.75">
      <c r="A31" s="213">
        <v>26</v>
      </c>
      <c r="B31" s="221" t="s">
        <v>93</v>
      </c>
      <c r="C31" s="221" t="s">
        <v>94</v>
      </c>
      <c r="D31" s="221" t="s">
        <v>31</v>
      </c>
      <c r="E31" s="217"/>
      <c r="F31" s="222" t="s">
        <v>45</v>
      </c>
      <c r="G31" s="223">
        <v>21.06</v>
      </c>
      <c r="H31" s="224">
        <v>0</v>
      </c>
      <c r="I31" s="224">
        <v>0</v>
      </c>
      <c r="J31" s="224">
        <v>21.06</v>
      </c>
      <c r="K31" s="224"/>
      <c r="L31" s="224"/>
      <c r="M31" s="224"/>
      <c r="N31" s="224">
        <v>0.82699999999999996</v>
      </c>
      <c r="O31" s="224">
        <v>2E-3</v>
      </c>
      <c r="P31" s="208"/>
      <c r="Q31" s="208"/>
      <c r="R31" s="208"/>
      <c r="S31" s="208"/>
      <c r="T31" s="208"/>
      <c r="U31" s="208"/>
      <c r="V31" s="208"/>
      <c r="W31" s="208"/>
    </row>
    <row r="32" spans="1:23" ht="33.75">
      <c r="A32" s="213">
        <v>27</v>
      </c>
      <c r="B32" s="221" t="s">
        <v>95</v>
      </c>
      <c r="C32" s="221" t="s">
        <v>88</v>
      </c>
      <c r="D32" s="221" t="s">
        <v>31</v>
      </c>
      <c r="E32" s="217"/>
      <c r="F32" s="222" t="s">
        <v>96</v>
      </c>
      <c r="G32" s="223">
        <v>555.98</v>
      </c>
      <c r="H32" s="224">
        <v>0</v>
      </c>
      <c r="I32" s="224">
        <v>0</v>
      </c>
      <c r="J32" s="224">
        <v>555.98</v>
      </c>
      <c r="K32" s="224">
        <v>6.75</v>
      </c>
      <c r="L32" s="224">
        <v>0.12</v>
      </c>
      <c r="M32" s="224">
        <v>0</v>
      </c>
      <c r="N32" s="224">
        <v>53.28</v>
      </c>
      <c r="O32" s="224">
        <v>0</v>
      </c>
      <c r="P32" s="208"/>
      <c r="Q32" s="208"/>
      <c r="R32" s="208"/>
      <c r="S32" s="208"/>
      <c r="T32" s="208"/>
      <c r="U32" s="208"/>
      <c r="V32" s="208"/>
      <c r="W32" s="208"/>
    </row>
    <row r="33" spans="1:23" ht="22.5">
      <c r="A33" s="213">
        <v>28</v>
      </c>
      <c r="B33" s="221" t="s">
        <v>97</v>
      </c>
      <c r="C33" s="221" t="s">
        <v>98</v>
      </c>
      <c r="D33" s="221" t="s">
        <v>31</v>
      </c>
      <c r="E33" s="217"/>
      <c r="F33" s="222" t="s">
        <v>43</v>
      </c>
      <c r="G33" s="226">
        <v>2.34</v>
      </c>
      <c r="H33" s="226">
        <v>0</v>
      </c>
      <c r="I33" s="226">
        <v>0</v>
      </c>
      <c r="J33" s="227">
        <v>2.34</v>
      </c>
      <c r="K33" s="230">
        <v>0.69</v>
      </c>
      <c r="L33" s="226">
        <v>0.16</v>
      </c>
      <c r="M33" s="227">
        <v>3.02</v>
      </c>
      <c r="N33" s="226">
        <v>5.25</v>
      </c>
      <c r="O33" s="226">
        <v>0</v>
      </c>
      <c r="P33" s="208"/>
      <c r="Q33" s="208"/>
      <c r="R33" s="208"/>
      <c r="S33" s="208"/>
      <c r="T33" s="208"/>
      <c r="U33" s="208"/>
      <c r="V33" s="208"/>
      <c r="W33" s="208"/>
    </row>
    <row r="34" spans="1:23" ht="45">
      <c r="A34" s="213">
        <v>29</v>
      </c>
      <c r="B34" s="221" t="s">
        <v>99</v>
      </c>
      <c r="C34" s="221" t="s">
        <v>100</v>
      </c>
      <c r="D34" s="221" t="s">
        <v>31</v>
      </c>
      <c r="E34" s="217"/>
      <c r="F34" s="222" t="s">
        <v>101</v>
      </c>
      <c r="G34" s="223">
        <v>0.24</v>
      </c>
      <c r="H34" s="224">
        <v>0</v>
      </c>
      <c r="I34" s="223">
        <v>0</v>
      </c>
      <c r="J34" s="224">
        <v>0.24</v>
      </c>
      <c r="K34" s="223">
        <v>0</v>
      </c>
      <c r="L34" s="224">
        <v>0</v>
      </c>
      <c r="M34" s="223">
        <v>0</v>
      </c>
      <c r="N34" s="224">
        <v>0</v>
      </c>
      <c r="O34" s="223">
        <v>0</v>
      </c>
      <c r="P34" s="208"/>
      <c r="Q34" s="208"/>
      <c r="R34" s="208"/>
      <c r="S34" s="208"/>
      <c r="T34" s="208"/>
      <c r="U34" s="208"/>
      <c r="V34" s="208"/>
      <c r="W34" s="208"/>
    </row>
    <row r="35" spans="1:23" ht="33.75">
      <c r="A35" s="213">
        <v>30</v>
      </c>
      <c r="B35" s="221" t="s">
        <v>102</v>
      </c>
      <c r="C35" s="221" t="s">
        <v>61</v>
      </c>
      <c r="D35" s="221" t="s">
        <v>31</v>
      </c>
      <c r="E35" s="217"/>
      <c r="F35" s="222" t="s">
        <v>103</v>
      </c>
      <c r="G35" s="223">
        <v>1733.17</v>
      </c>
      <c r="H35" s="224">
        <v>0</v>
      </c>
      <c r="I35" s="224">
        <v>0</v>
      </c>
      <c r="J35" s="224">
        <v>1733.17</v>
      </c>
      <c r="K35" s="224">
        <v>0</v>
      </c>
      <c r="L35" s="224">
        <v>0</v>
      </c>
      <c r="M35" s="224">
        <v>0</v>
      </c>
      <c r="N35" s="224">
        <v>16.87</v>
      </c>
      <c r="O35" s="224">
        <v>0</v>
      </c>
      <c r="P35" s="208"/>
      <c r="Q35" s="208"/>
      <c r="R35" s="208"/>
      <c r="S35" s="208"/>
      <c r="T35" s="208"/>
      <c r="U35" s="208"/>
      <c r="V35" s="208"/>
      <c r="W35" s="208"/>
    </row>
    <row r="36" spans="1:23" ht="33.75">
      <c r="A36" s="213">
        <v>31</v>
      </c>
      <c r="B36" s="221" t="s">
        <v>104</v>
      </c>
      <c r="C36" s="221" t="s">
        <v>61</v>
      </c>
      <c r="D36" s="221" t="s">
        <v>31</v>
      </c>
      <c r="E36" s="217"/>
      <c r="F36" s="222" t="s">
        <v>105</v>
      </c>
      <c r="G36" s="223">
        <v>519.16</v>
      </c>
      <c r="H36" s="224">
        <v>0</v>
      </c>
      <c r="I36" s="224">
        <v>0</v>
      </c>
      <c r="J36" s="224">
        <v>519.16</v>
      </c>
      <c r="K36" s="224">
        <v>0</v>
      </c>
      <c r="L36" s="224">
        <v>0</v>
      </c>
      <c r="M36" s="224">
        <v>0</v>
      </c>
      <c r="N36" s="224">
        <v>0.11</v>
      </c>
      <c r="O36" s="224">
        <v>0</v>
      </c>
      <c r="P36" s="208"/>
      <c r="Q36" s="208"/>
      <c r="R36" s="208"/>
      <c r="S36" s="208"/>
      <c r="T36" s="208"/>
      <c r="U36" s="208"/>
      <c r="V36" s="208"/>
      <c r="W36" s="208"/>
    </row>
    <row r="37" spans="1:23" ht="33.75">
      <c r="A37" s="213">
        <v>32</v>
      </c>
      <c r="B37" s="221" t="s">
        <v>106</v>
      </c>
      <c r="C37" s="221" t="s">
        <v>107</v>
      </c>
      <c r="D37" s="221" t="s">
        <v>31</v>
      </c>
      <c r="E37" s="217"/>
      <c r="F37" s="222" t="s">
        <v>43</v>
      </c>
      <c r="G37" s="226">
        <v>344.7</v>
      </c>
      <c r="H37" s="226">
        <v>0</v>
      </c>
      <c r="I37" s="226">
        <v>0</v>
      </c>
      <c r="J37" s="227">
        <v>344.7</v>
      </c>
      <c r="K37" s="226">
        <v>0</v>
      </c>
      <c r="L37" s="226">
        <v>0</v>
      </c>
      <c r="M37" s="227">
        <v>0</v>
      </c>
      <c r="N37" s="226">
        <v>71.56</v>
      </c>
      <c r="O37" s="226">
        <v>0</v>
      </c>
      <c r="P37" s="208"/>
      <c r="Q37" s="208"/>
      <c r="R37" s="210"/>
      <c r="S37" s="208"/>
      <c r="T37" s="208"/>
      <c r="U37" s="208"/>
      <c r="V37" s="208"/>
      <c r="W37" s="208"/>
    </row>
    <row r="38" spans="1:23" ht="33.75">
      <c r="A38" s="213">
        <v>33</v>
      </c>
      <c r="B38" s="221" t="s">
        <v>108</v>
      </c>
      <c r="C38" s="221" t="s">
        <v>66</v>
      </c>
      <c r="D38" s="221" t="s">
        <v>31</v>
      </c>
      <c r="E38" s="217"/>
      <c r="F38" s="222" t="s">
        <v>109</v>
      </c>
      <c r="G38" s="226">
        <v>0</v>
      </c>
      <c r="H38" s="226">
        <v>0</v>
      </c>
      <c r="I38" s="226">
        <v>0</v>
      </c>
      <c r="J38" s="226">
        <v>0</v>
      </c>
      <c r="K38" s="226">
        <v>0</v>
      </c>
      <c r="L38" s="226">
        <v>0</v>
      </c>
      <c r="M38" s="226">
        <v>0</v>
      </c>
      <c r="N38" s="226">
        <v>0</v>
      </c>
      <c r="O38" s="231">
        <v>0</v>
      </c>
      <c r="P38" s="208"/>
      <c r="Q38" s="208"/>
      <c r="R38" s="208"/>
      <c r="S38" s="208"/>
      <c r="T38" s="208"/>
      <c r="U38" s="208"/>
      <c r="V38" s="208"/>
      <c r="W38" s="208"/>
    </row>
    <row r="39" spans="1:23" ht="33.75">
      <c r="A39" s="213">
        <v>34</v>
      </c>
      <c r="B39" s="221" t="s">
        <v>110</v>
      </c>
      <c r="C39" s="221" t="s">
        <v>111</v>
      </c>
      <c r="D39" s="221" t="s">
        <v>31</v>
      </c>
      <c r="E39" s="217"/>
      <c r="F39" s="222" t="s">
        <v>112</v>
      </c>
      <c r="G39" s="223">
        <v>15.96</v>
      </c>
      <c r="H39" s="224">
        <v>0</v>
      </c>
      <c r="I39" s="224">
        <v>0</v>
      </c>
      <c r="J39" s="224">
        <v>15.96</v>
      </c>
      <c r="K39" s="224">
        <v>0</v>
      </c>
      <c r="L39" s="224">
        <v>0.31</v>
      </c>
      <c r="M39" s="224">
        <v>0</v>
      </c>
      <c r="N39" s="224">
        <v>21.96</v>
      </c>
      <c r="O39" s="224">
        <v>0</v>
      </c>
      <c r="P39" s="208"/>
      <c r="Q39" s="208"/>
      <c r="R39" s="208"/>
      <c r="S39" s="208"/>
      <c r="T39" s="208"/>
      <c r="U39" s="208"/>
      <c r="V39" s="208"/>
      <c r="W39" s="208"/>
    </row>
    <row r="40" spans="1:23" ht="45">
      <c r="A40" s="213">
        <v>35</v>
      </c>
      <c r="B40" s="232" t="s">
        <v>113</v>
      </c>
      <c r="C40" s="232" t="s">
        <v>114</v>
      </c>
      <c r="D40" s="232" t="s">
        <v>115</v>
      </c>
      <c r="E40" s="217"/>
      <c r="F40" s="233" t="s">
        <v>116</v>
      </c>
      <c r="G40" s="234">
        <v>0</v>
      </c>
      <c r="H40" s="234">
        <v>0</v>
      </c>
      <c r="I40" s="219">
        <v>751.31</v>
      </c>
      <c r="J40" s="219">
        <v>751.31</v>
      </c>
      <c r="K40" s="219">
        <v>54.2</v>
      </c>
      <c r="L40" s="219">
        <v>41.65</v>
      </c>
      <c r="M40" s="219">
        <v>847.16</v>
      </c>
      <c r="N40" s="219">
        <v>2.69</v>
      </c>
      <c r="O40" s="219">
        <v>188.78</v>
      </c>
      <c r="P40" s="208"/>
      <c r="Q40" s="208"/>
      <c r="R40" s="208"/>
      <c r="S40" s="208"/>
      <c r="T40" s="208"/>
      <c r="U40" s="208"/>
      <c r="V40" s="208"/>
      <c r="W40" s="208"/>
    </row>
    <row r="41" spans="1:23" ht="78.75">
      <c r="A41" s="213">
        <v>36</v>
      </c>
      <c r="B41" s="232" t="s">
        <v>117</v>
      </c>
      <c r="C41" s="232" t="s">
        <v>118</v>
      </c>
      <c r="D41" s="232" t="s">
        <v>119</v>
      </c>
      <c r="E41" s="217"/>
      <c r="F41" s="233" t="s">
        <v>120</v>
      </c>
      <c r="G41" s="221">
        <v>0</v>
      </c>
      <c r="H41" s="221">
        <v>0</v>
      </c>
      <c r="I41" s="221">
        <v>200.02</v>
      </c>
      <c r="J41" s="221">
        <v>200.02</v>
      </c>
      <c r="K41" s="221">
        <v>0</v>
      </c>
      <c r="L41" s="221">
        <v>5.77</v>
      </c>
      <c r="M41" s="221">
        <v>3900229</v>
      </c>
      <c r="N41" s="221">
        <v>8.8800000000000008</v>
      </c>
      <c r="O41" s="221">
        <v>159.16</v>
      </c>
      <c r="P41" s="208"/>
      <c r="Q41" s="208"/>
      <c r="R41" s="208"/>
      <c r="S41" s="208"/>
      <c r="T41" s="208"/>
      <c r="U41" s="208"/>
      <c r="V41" s="208"/>
      <c r="W41" s="208"/>
    </row>
    <row r="42" spans="1:23" ht="33.75">
      <c r="A42" s="213">
        <v>37</v>
      </c>
      <c r="B42" s="232" t="s">
        <v>121</v>
      </c>
      <c r="C42" s="232" t="s">
        <v>122</v>
      </c>
      <c r="D42" s="232" t="s">
        <v>123</v>
      </c>
      <c r="E42" s="217"/>
      <c r="F42" s="233" t="s">
        <v>124</v>
      </c>
      <c r="G42" s="234">
        <v>0</v>
      </c>
      <c r="H42" s="234">
        <v>0</v>
      </c>
      <c r="I42" s="235">
        <v>0</v>
      </c>
      <c r="J42" s="234">
        <v>0</v>
      </c>
      <c r="K42" s="234">
        <v>0</v>
      </c>
      <c r="L42" s="235">
        <v>0</v>
      </c>
      <c r="M42" s="234">
        <v>0</v>
      </c>
      <c r="N42" s="234">
        <v>0</v>
      </c>
      <c r="O42" s="235">
        <v>0</v>
      </c>
      <c r="P42" s="208"/>
      <c r="Q42" s="208"/>
      <c r="R42" s="208"/>
      <c r="S42" s="208"/>
      <c r="T42" s="208"/>
      <c r="U42" s="208"/>
      <c r="V42" s="208"/>
      <c r="W42" s="208"/>
    </row>
    <row r="43" spans="1:23" ht="45">
      <c r="A43" s="213">
        <v>38</v>
      </c>
      <c r="B43" s="232" t="s">
        <v>125</v>
      </c>
      <c r="C43" s="232" t="s">
        <v>126</v>
      </c>
      <c r="D43" s="232" t="s">
        <v>31</v>
      </c>
      <c r="E43" s="217"/>
      <c r="F43" s="233" t="s">
        <v>127</v>
      </c>
      <c r="G43" s="235">
        <v>32.229999999999997</v>
      </c>
      <c r="H43" s="235">
        <v>0</v>
      </c>
      <c r="I43" s="235">
        <v>0</v>
      </c>
      <c r="J43" s="235">
        <v>32.229999999999997</v>
      </c>
      <c r="K43" s="235">
        <v>0</v>
      </c>
      <c r="L43" s="235">
        <v>0</v>
      </c>
      <c r="M43" s="235">
        <v>0</v>
      </c>
      <c r="N43" s="235">
        <v>2.57</v>
      </c>
      <c r="O43" s="235">
        <v>0</v>
      </c>
      <c r="P43" s="208"/>
      <c r="Q43" s="208"/>
      <c r="R43" s="208"/>
      <c r="S43" s="208"/>
      <c r="T43" s="208"/>
      <c r="U43" s="208"/>
      <c r="V43" s="208"/>
      <c r="W43" s="208"/>
    </row>
    <row r="44" spans="1:23" ht="56.25">
      <c r="A44" s="213">
        <v>39</v>
      </c>
      <c r="B44" s="232" t="s">
        <v>128</v>
      </c>
      <c r="C44" s="232" t="s">
        <v>129</v>
      </c>
      <c r="D44" s="232" t="s">
        <v>115</v>
      </c>
      <c r="E44" s="217"/>
      <c r="F44" s="233" t="s">
        <v>130</v>
      </c>
      <c r="G44" s="235">
        <v>0</v>
      </c>
      <c r="H44" s="235">
        <v>0</v>
      </c>
      <c r="I44" s="235">
        <v>0</v>
      </c>
      <c r="J44" s="235">
        <v>0</v>
      </c>
      <c r="K44" s="235">
        <v>0</v>
      </c>
      <c r="L44" s="235">
        <v>0</v>
      </c>
      <c r="M44" s="235">
        <v>0</v>
      </c>
      <c r="N44" s="235">
        <v>0</v>
      </c>
      <c r="O44" s="235">
        <v>0</v>
      </c>
      <c r="P44" s="208"/>
      <c r="Q44" s="208"/>
      <c r="R44" s="208"/>
      <c r="S44" s="208"/>
      <c r="T44" s="208"/>
      <c r="U44" s="208"/>
      <c r="V44" s="208"/>
      <c r="W44" s="208"/>
    </row>
    <row r="45" spans="1:23" ht="45">
      <c r="A45" s="213">
        <v>40</v>
      </c>
      <c r="B45" s="232" t="s">
        <v>131</v>
      </c>
      <c r="C45" s="232" t="s">
        <v>132</v>
      </c>
      <c r="D45" s="232" t="s">
        <v>133</v>
      </c>
      <c r="E45" s="217"/>
      <c r="F45" s="233" t="s">
        <v>54</v>
      </c>
      <c r="G45" s="234">
        <v>2.56</v>
      </c>
      <c r="H45" s="234">
        <v>0</v>
      </c>
      <c r="I45" s="235">
        <v>0</v>
      </c>
      <c r="J45" s="235">
        <v>2.56</v>
      </c>
      <c r="K45" s="235">
        <v>0</v>
      </c>
      <c r="L45" s="235">
        <v>0</v>
      </c>
      <c r="M45" s="235">
        <v>2.56</v>
      </c>
      <c r="N45" s="235">
        <v>1.2999999999999999E-2</v>
      </c>
      <c r="O45" s="235">
        <v>0</v>
      </c>
      <c r="P45" s="208"/>
      <c r="Q45" s="208"/>
      <c r="R45" s="208"/>
      <c r="S45" s="208"/>
      <c r="T45" s="208"/>
      <c r="U45" s="208"/>
      <c r="V45" s="208"/>
      <c r="W45" s="208"/>
    </row>
    <row r="46" spans="1:23" ht="56.25">
      <c r="A46" s="213">
        <v>41</v>
      </c>
      <c r="B46" s="232" t="s">
        <v>134</v>
      </c>
      <c r="C46" s="232" t="s">
        <v>135</v>
      </c>
      <c r="D46" s="232" t="s">
        <v>136</v>
      </c>
      <c r="E46" s="217"/>
      <c r="F46" s="233" t="s">
        <v>62</v>
      </c>
      <c r="G46" s="236">
        <v>0</v>
      </c>
      <c r="H46" s="237">
        <v>0</v>
      </c>
      <c r="I46" s="238">
        <v>219.49</v>
      </c>
      <c r="J46" s="238">
        <v>219.49</v>
      </c>
      <c r="K46" s="238">
        <v>2.5999999999999999E-2</v>
      </c>
      <c r="L46" s="238">
        <v>0.65900000000000003</v>
      </c>
      <c r="M46" s="239"/>
      <c r="N46" s="238">
        <v>10.871</v>
      </c>
      <c r="O46" s="238">
        <v>55.651000000000003</v>
      </c>
      <c r="P46" s="208"/>
      <c r="Q46" s="208"/>
      <c r="R46" s="208"/>
      <c r="S46" s="208"/>
      <c r="T46" s="208"/>
      <c r="U46" s="208"/>
      <c r="V46" s="208"/>
      <c r="W46" s="208"/>
    </row>
    <row r="47" spans="1:23" ht="56.25">
      <c r="A47" s="213">
        <v>42</v>
      </c>
      <c r="B47" s="232" t="s">
        <v>137</v>
      </c>
      <c r="C47" s="232" t="s">
        <v>126</v>
      </c>
      <c r="D47" s="232" t="s">
        <v>31</v>
      </c>
      <c r="E47" s="217"/>
      <c r="F47" s="233" t="s">
        <v>138</v>
      </c>
      <c r="G47" s="235">
        <v>48.89</v>
      </c>
      <c r="H47" s="235">
        <v>0</v>
      </c>
      <c r="I47" s="235">
        <v>0</v>
      </c>
      <c r="J47" s="235">
        <v>48.89</v>
      </c>
      <c r="K47" s="235">
        <v>0</v>
      </c>
      <c r="L47" s="235">
        <v>0</v>
      </c>
      <c r="M47" s="223">
        <v>0</v>
      </c>
      <c r="N47" s="235">
        <v>303.92</v>
      </c>
      <c r="O47" s="235">
        <v>0</v>
      </c>
      <c r="P47" s="208"/>
      <c r="Q47" s="208"/>
      <c r="R47" s="208"/>
      <c r="S47" s="208"/>
      <c r="T47" s="208"/>
      <c r="U47" s="208"/>
      <c r="V47" s="208"/>
      <c r="W47" s="208"/>
    </row>
    <row r="48" spans="1:23" ht="45">
      <c r="A48" s="213">
        <v>43</v>
      </c>
      <c r="B48" s="232" t="s">
        <v>139</v>
      </c>
      <c r="C48" s="232" t="s">
        <v>126</v>
      </c>
      <c r="D48" s="232" t="s">
        <v>140</v>
      </c>
      <c r="E48" s="240" t="s">
        <v>390</v>
      </c>
      <c r="F48" s="241" t="s">
        <v>141</v>
      </c>
      <c r="G48" s="242">
        <v>0</v>
      </c>
      <c r="H48" s="242">
        <v>0</v>
      </c>
      <c r="I48" s="242">
        <v>141.49</v>
      </c>
      <c r="J48" s="235">
        <v>141.49</v>
      </c>
      <c r="K48" s="242">
        <v>0</v>
      </c>
      <c r="L48" s="242">
        <v>38.35</v>
      </c>
      <c r="M48" s="242">
        <v>179.84</v>
      </c>
      <c r="N48" s="242">
        <v>9.6</v>
      </c>
      <c r="O48" s="242">
        <v>30.4</v>
      </c>
      <c r="P48" s="208"/>
      <c r="Q48" s="208"/>
      <c r="R48" s="208"/>
      <c r="S48" s="208"/>
      <c r="T48" s="208"/>
      <c r="U48" s="208"/>
      <c r="V48" s="208"/>
      <c r="W48" s="208"/>
    </row>
    <row r="49" spans="1:23" ht="45">
      <c r="A49" s="213">
        <v>44</v>
      </c>
      <c r="B49" s="232" t="s">
        <v>142</v>
      </c>
      <c r="C49" s="232" t="s">
        <v>143</v>
      </c>
      <c r="D49" s="232" t="s">
        <v>140</v>
      </c>
      <c r="E49" s="217"/>
      <c r="F49" s="233" t="s">
        <v>144</v>
      </c>
      <c r="G49" s="234">
        <v>0</v>
      </c>
      <c r="H49" s="234">
        <v>0</v>
      </c>
      <c r="I49" s="234">
        <v>0</v>
      </c>
      <c r="J49" s="234">
        <v>0</v>
      </c>
      <c r="K49" s="234">
        <v>0</v>
      </c>
      <c r="L49" s="234">
        <v>0</v>
      </c>
      <c r="M49" s="234">
        <v>0</v>
      </c>
      <c r="N49" s="234">
        <v>0</v>
      </c>
      <c r="O49" s="234">
        <v>0</v>
      </c>
      <c r="P49" s="208"/>
      <c r="Q49" s="208"/>
      <c r="R49" s="208"/>
      <c r="S49" s="208"/>
      <c r="T49" s="208"/>
      <c r="U49" s="208"/>
      <c r="V49" s="208"/>
      <c r="W49" s="208"/>
    </row>
    <row r="50" spans="1:23" ht="45">
      <c r="A50" s="213">
        <v>45</v>
      </c>
      <c r="B50" s="232" t="s">
        <v>145</v>
      </c>
      <c r="C50" s="232" t="s">
        <v>146</v>
      </c>
      <c r="D50" s="232" t="s">
        <v>115</v>
      </c>
      <c r="E50" s="217"/>
      <c r="F50" s="233" t="s">
        <v>147</v>
      </c>
      <c r="G50" s="235">
        <v>0</v>
      </c>
      <c r="H50" s="235">
        <v>0</v>
      </c>
      <c r="I50" s="235">
        <v>36.200000000000003</v>
      </c>
      <c r="J50" s="235">
        <v>36.200000000000003</v>
      </c>
      <c r="K50" s="235">
        <v>0</v>
      </c>
      <c r="L50" s="235">
        <v>0.31</v>
      </c>
      <c r="M50" s="235">
        <v>35.24</v>
      </c>
      <c r="N50" s="235">
        <v>1.51</v>
      </c>
      <c r="O50" s="235">
        <v>2.14</v>
      </c>
      <c r="P50" s="208"/>
      <c r="Q50" s="208"/>
      <c r="R50" s="208"/>
      <c r="S50" s="208"/>
      <c r="T50" s="208"/>
      <c r="U50" s="208"/>
      <c r="V50" s="208"/>
      <c r="W50" s="208"/>
    </row>
    <row r="51" spans="1:23" ht="67.5">
      <c r="A51" s="213">
        <v>46</v>
      </c>
      <c r="B51" s="232" t="s">
        <v>148</v>
      </c>
      <c r="C51" s="232" t="s">
        <v>126</v>
      </c>
      <c r="D51" s="232" t="s">
        <v>31</v>
      </c>
      <c r="E51" s="217"/>
      <c r="F51" s="233" t="s">
        <v>45</v>
      </c>
      <c r="G51" s="234">
        <v>0</v>
      </c>
      <c r="H51" s="234">
        <v>0</v>
      </c>
      <c r="I51" s="235">
        <v>0</v>
      </c>
      <c r="J51" s="235">
        <v>0</v>
      </c>
      <c r="K51" s="235">
        <v>0</v>
      </c>
      <c r="L51" s="235">
        <v>0</v>
      </c>
      <c r="M51" s="235">
        <v>0</v>
      </c>
      <c r="N51" s="235">
        <v>0</v>
      </c>
      <c r="O51" s="235">
        <v>0</v>
      </c>
      <c r="P51" s="208"/>
      <c r="Q51" s="208"/>
      <c r="R51" s="208"/>
      <c r="S51" s="208"/>
      <c r="T51" s="208"/>
      <c r="U51" s="208"/>
      <c r="V51" s="208"/>
      <c r="W51" s="208"/>
    </row>
    <row r="52" spans="1:23" ht="45">
      <c r="A52" s="213">
        <v>47</v>
      </c>
      <c r="B52" s="232" t="s">
        <v>149</v>
      </c>
      <c r="C52" s="232" t="s">
        <v>150</v>
      </c>
      <c r="D52" s="232" t="s">
        <v>151</v>
      </c>
      <c r="E52" s="217"/>
      <c r="F52" s="233" t="s">
        <v>35</v>
      </c>
      <c r="G52" s="234">
        <v>0</v>
      </c>
      <c r="H52" s="234">
        <v>0</v>
      </c>
      <c r="I52" s="235">
        <v>0</v>
      </c>
      <c r="J52" s="235">
        <v>0</v>
      </c>
      <c r="K52" s="235">
        <v>0</v>
      </c>
      <c r="L52" s="235">
        <v>0</v>
      </c>
      <c r="M52" s="235">
        <v>0</v>
      </c>
      <c r="N52" s="235">
        <v>0</v>
      </c>
      <c r="O52" s="235">
        <v>0</v>
      </c>
      <c r="P52" s="208"/>
      <c r="Q52" s="208"/>
      <c r="R52" s="208"/>
      <c r="S52" s="208"/>
      <c r="T52" s="208"/>
      <c r="U52" s="208"/>
      <c r="V52" s="208"/>
      <c r="W52" s="208"/>
    </row>
    <row r="53" spans="1:23" ht="33.75">
      <c r="A53" s="213">
        <v>48</v>
      </c>
      <c r="B53" s="243" t="s">
        <v>152</v>
      </c>
      <c r="C53" s="243" t="s">
        <v>153</v>
      </c>
      <c r="D53" s="243" t="s">
        <v>154</v>
      </c>
      <c r="E53" s="217"/>
      <c r="F53" s="146" t="s">
        <v>78</v>
      </c>
      <c r="G53" s="145">
        <v>0</v>
      </c>
      <c r="H53" s="145">
        <v>2.72</v>
      </c>
      <c r="I53" s="244">
        <v>23.03</v>
      </c>
      <c r="J53" s="244">
        <f>G53+H53+I53</f>
        <v>25.75</v>
      </c>
      <c r="K53" s="244">
        <v>28.35</v>
      </c>
      <c r="L53" s="244">
        <v>7.76</v>
      </c>
      <c r="M53" s="244"/>
      <c r="N53" s="244">
        <v>36.31</v>
      </c>
      <c r="O53" s="244">
        <v>42.35</v>
      </c>
      <c r="P53" s="208"/>
      <c r="Q53" s="208"/>
      <c r="R53" s="208"/>
      <c r="S53" s="208"/>
      <c r="T53" s="208"/>
      <c r="U53" s="208"/>
      <c r="V53" s="208"/>
      <c r="W53" s="208"/>
    </row>
    <row r="54" spans="1:23" ht="78.75">
      <c r="A54" s="213">
        <v>49</v>
      </c>
      <c r="B54" s="245" t="s">
        <v>155</v>
      </c>
      <c r="C54" s="245" t="s">
        <v>156</v>
      </c>
      <c r="D54" s="245" t="s">
        <v>31</v>
      </c>
      <c r="E54" s="217"/>
      <c r="F54" s="233" t="s">
        <v>157</v>
      </c>
      <c r="G54" s="234">
        <v>0</v>
      </c>
      <c r="H54" s="234">
        <v>0</v>
      </c>
      <c r="I54" s="235">
        <v>0</v>
      </c>
      <c r="J54" s="235">
        <v>0</v>
      </c>
      <c r="K54" s="235">
        <v>0</v>
      </c>
      <c r="L54" s="235">
        <v>0</v>
      </c>
      <c r="M54" s="235">
        <v>0</v>
      </c>
      <c r="N54" s="235">
        <v>0</v>
      </c>
      <c r="O54" s="235">
        <v>0</v>
      </c>
      <c r="P54" s="208"/>
      <c r="Q54" s="208"/>
      <c r="R54" s="208"/>
      <c r="S54" s="208"/>
      <c r="T54" s="208"/>
      <c r="U54" s="208"/>
      <c r="V54" s="208"/>
      <c r="W54" s="208"/>
    </row>
    <row r="55" spans="1:23" ht="45">
      <c r="A55" s="213">
        <v>50</v>
      </c>
      <c r="B55" s="232" t="s">
        <v>158</v>
      </c>
      <c r="C55" s="232" t="s">
        <v>159</v>
      </c>
      <c r="D55" s="232" t="s">
        <v>160</v>
      </c>
      <c r="E55" s="217"/>
      <c r="F55" s="233" t="s">
        <v>161</v>
      </c>
      <c r="G55" s="235">
        <v>0</v>
      </c>
      <c r="H55" s="235">
        <v>0</v>
      </c>
      <c r="I55" s="235">
        <v>0</v>
      </c>
      <c r="J55" s="235">
        <v>0</v>
      </c>
      <c r="K55" s="235">
        <v>0</v>
      </c>
      <c r="L55" s="235">
        <v>0</v>
      </c>
      <c r="M55" s="235">
        <v>0</v>
      </c>
      <c r="N55" s="235">
        <v>0</v>
      </c>
      <c r="O55" s="235">
        <v>0</v>
      </c>
      <c r="P55" s="208"/>
      <c r="Q55" s="208"/>
      <c r="R55" s="208"/>
      <c r="S55" s="208"/>
      <c r="T55" s="208"/>
      <c r="U55" s="208"/>
      <c r="V55" s="208"/>
      <c r="W55" s="208"/>
    </row>
    <row r="56" spans="1:23" ht="78.75">
      <c r="A56" s="213">
        <v>51</v>
      </c>
      <c r="B56" s="232" t="s">
        <v>162</v>
      </c>
      <c r="C56" s="232" t="s">
        <v>143</v>
      </c>
      <c r="D56" s="232" t="s">
        <v>163</v>
      </c>
      <c r="E56" s="217"/>
      <c r="F56" s="233" t="s">
        <v>164</v>
      </c>
      <c r="G56" s="234">
        <v>0</v>
      </c>
      <c r="H56" s="234">
        <v>0</v>
      </c>
      <c r="I56" s="235">
        <v>201.87</v>
      </c>
      <c r="J56" s="235">
        <v>201.87</v>
      </c>
      <c r="K56" s="235">
        <v>0</v>
      </c>
      <c r="L56" s="235">
        <v>0.26</v>
      </c>
      <c r="M56" s="235"/>
      <c r="N56" s="235">
        <v>0</v>
      </c>
      <c r="O56" s="235">
        <v>158.35</v>
      </c>
      <c r="P56" s="208"/>
      <c r="Q56" s="208"/>
      <c r="R56" s="208"/>
      <c r="S56" s="208"/>
      <c r="T56" s="208"/>
      <c r="U56" s="208"/>
      <c r="V56" s="208"/>
      <c r="W56" s="208"/>
    </row>
    <row r="57" spans="1:23" ht="33.75">
      <c r="A57" s="213">
        <v>52</v>
      </c>
      <c r="B57" s="232" t="s">
        <v>165</v>
      </c>
      <c r="C57" s="232" t="s">
        <v>143</v>
      </c>
      <c r="D57" s="232" t="s">
        <v>31</v>
      </c>
      <c r="E57" s="217"/>
      <c r="F57" s="233" t="s">
        <v>166</v>
      </c>
      <c r="G57" s="234">
        <v>0</v>
      </c>
      <c r="H57" s="234">
        <v>0</v>
      </c>
      <c r="I57" s="234">
        <v>0</v>
      </c>
      <c r="J57" s="234">
        <v>0</v>
      </c>
      <c r="K57" s="234">
        <v>0</v>
      </c>
      <c r="L57" s="234">
        <v>0</v>
      </c>
      <c r="M57" s="234">
        <v>0</v>
      </c>
      <c r="N57" s="234">
        <v>0</v>
      </c>
      <c r="O57" s="234">
        <v>0</v>
      </c>
      <c r="P57" s="208"/>
      <c r="Q57" s="208"/>
      <c r="R57" s="208"/>
      <c r="S57" s="208"/>
      <c r="T57" s="208"/>
      <c r="U57" s="208"/>
      <c r="V57" s="208"/>
      <c r="W57" s="208"/>
    </row>
    <row r="58" spans="1:23" ht="33.75">
      <c r="A58" s="213">
        <v>53</v>
      </c>
      <c r="B58" s="232" t="s">
        <v>167</v>
      </c>
      <c r="C58" s="232" t="s">
        <v>168</v>
      </c>
      <c r="D58" s="232" t="s">
        <v>31</v>
      </c>
      <c r="E58" s="217"/>
      <c r="F58" s="233" t="s">
        <v>169</v>
      </c>
      <c r="G58" s="234">
        <v>0</v>
      </c>
      <c r="H58" s="234">
        <v>0</v>
      </c>
      <c r="I58" s="234">
        <v>0</v>
      </c>
      <c r="J58" s="234">
        <v>0</v>
      </c>
      <c r="K58" s="234">
        <v>0</v>
      </c>
      <c r="L58" s="234">
        <v>0</v>
      </c>
      <c r="M58" s="234">
        <v>0</v>
      </c>
      <c r="N58" s="234">
        <v>0</v>
      </c>
      <c r="O58" s="234">
        <v>0</v>
      </c>
      <c r="P58" s="208"/>
      <c r="Q58" s="208"/>
      <c r="R58" s="208"/>
      <c r="S58" s="208"/>
      <c r="T58" s="208"/>
      <c r="U58" s="208"/>
      <c r="V58" s="208"/>
      <c r="W58" s="208"/>
    </row>
    <row r="59" spans="1:23" ht="22.5">
      <c r="A59" s="213">
        <v>54</v>
      </c>
      <c r="B59" s="232" t="s">
        <v>170</v>
      </c>
      <c r="C59" s="232" t="s">
        <v>171</v>
      </c>
      <c r="D59" s="222" t="s">
        <v>31</v>
      </c>
      <c r="E59" s="217"/>
      <c r="F59" s="222" t="s">
        <v>172</v>
      </c>
      <c r="G59" s="234">
        <v>0</v>
      </c>
      <c r="H59" s="234">
        <v>0</v>
      </c>
      <c r="I59" s="234">
        <v>0</v>
      </c>
      <c r="J59" s="234">
        <v>0</v>
      </c>
      <c r="K59" s="234">
        <v>0</v>
      </c>
      <c r="L59" s="234">
        <v>0</v>
      </c>
      <c r="M59" s="234">
        <v>0</v>
      </c>
      <c r="N59" s="234">
        <v>0</v>
      </c>
      <c r="O59" s="234">
        <v>0</v>
      </c>
      <c r="P59" s="208"/>
      <c r="Q59" s="208"/>
      <c r="R59" s="208"/>
      <c r="S59" s="208"/>
      <c r="T59" s="208"/>
      <c r="U59" s="208"/>
      <c r="V59" s="208"/>
      <c r="W59" s="208"/>
    </row>
    <row r="60" spans="1:23" ht="67.5">
      <c r="A60" s="213">
        <v>55</v>
      </c>
      <c r="B60" s="232" t="s">
        <v>173</v>
      </c>
      <c r="C60" s="232" t="s">
        <v>174</v>
      </c>
      <c r="D60" s="232" t="s">
        <v>31</v>
      </c>
      <c r="E60" s="217"/>
      <c r="F60" s="233" t="s">
        <v>175</v>
      </c>
      <c r="G60" s="234">
        <v>0</v>
      </c>
      <c r="H60" s="234">
        <v>0</v>
      </c>
      <c r="I60" s="234">
        <v>0</v>
      </c>
      <c r="J60" s="234">
        <v>0</v>
      </c>
      <c r="K60" s="234">
        <v>0</v>
      </c>
      <c r="L60" s="234">
        <v>0</v>
      </c>
      <c r="M60" s="234">
        <v>0</v>
      </c>
      <c r="N60" s="234">
        <v>0</v>
      </c>
      <c r="O60" s="234">
        <v>0</v>
      </c>
      <c r="P60" s="208"/>
      <c r="Q60" s="208"/>
      <c r="R60" s="208"/>
      <c r="S60" s="208"/>
      <c r="T60" s="208"/>
      <c r="U60" s="208"/>
      <c r="V60" s="208"/>
      <c r="W60" s="208"/>
    </row>
    <row r="61" spans="1:23" ht="67.5">
      <c r="A61" s="213">
        <v>56</v>
      </c>
      <c r="B61" s="232" t="s">
        <v>176</v>
      </c>
      <c r="C61" s="232" t="s">
        <v>174</v>
      </c>
      <c r="D61" s="232" t="s">
        <v>31</v>
      </c>
      <c r="E61" s="217"/>
      <c r="F61" s="233" t="s">
        <v>177</v>
      </c>
      <c r="G61" s="234">
        <v>0</v>
      </c>
      <c r="H61" s="234">
        <v>0</v>
      </c>
      <c r="I61" s="234">
        <v>0</v>
      </c>
      <c r="J61" s="234">
        <v>0</v>
      </c>
      <c r="K61" s="234">
        <v>0</v>
      </c>
      <c r="L61" s="234">
        <v>0</v>
      </c>
      <c r="M61" s="234">
        <v>0</v>
      </c>
      <c r="N61" s="234">
        <v>0</v>
      </c>
      <c r="O61" s="234">
        <v>0</v>
      </c>
      <c r="P61" s="208"/>
      <c r="Q61" s="208"/>
      <c r="R61" s="208"/>
      <c r="S61" s="208"/>
      <c r="T61" s="208"/>
      <c r="U61" s="208"/>
      <c r="V61" s="208"/>
      <c r="W61" s="208"/>
    </row>
    <row r="62" spans="1:23" ht="45">
      <c r="A62" s="213">
        <v>57</v>
      </c>
      <c r="B62" s="232" t="s">
        <v>178</v>
      </c>
      <c r="C62" s="232" t="s">
        <v>174</v>
      </c>
      <c r="D62" s="232" t="s">
        <v>179</v>
      </c>
      <c r="E62" s="217"/>
      <c r="F62" s="232" t="s">
        <v>180</v>
      </c>
      <c r="G62" s="246">
        <v>0</v>
      </c>
      <c r="H62" s="246">
        <v>0</v>
      </c>
      <c r="I62" s="246">
        <v>0</v>
      </c>
      <c r="J62" s="247">
        <f>SUM(G62:I62)</f>
        <v>0</v>
      </c>
      <c r="K62" s="248">
        <v>0</v>
      </c>
      <c r="L62" s="246">
        <v>0</v>
      </c>
      <c r="M62" s="249">
        <f>N62+O62</f>
        <v>49.09</v>
      </c>
      <c r="N62" s="250">
        <v>8.16</v>
      </c>
      <c r="O62" s="250">
        <v>40.93</v>
      </c>
      <c r="P62" s="208"/>
      <c r="Q62" s="208"/>
      <c r="R62" s="208"/>
      <c r="S62" s="208"/>
      <c r="T62" s="208"/>
      <c r="U62" s="208"/>
      <c r="V62" s="208"/>
      <c r="W62" s="208"/>
    </row>
    <row r="63" spans="1:23" ht="56.25">
      <c r="A63" s="213">
        <v>58</v>
      </c>
      <c r="B63" s="232" t="s">
        <v>181</v>
      </c>
      <c r="C63" s="232" t="s">
        <v>182</v>
      </c>
      <c r="D63" s="232" t="s">
        <v>7</v>
      </c>
      <c r="E63" s="217"/>
      <c r="F63" s="233" t="s">
        <v>183</v>
      </c>
      <c r="G63" s="215">
        <v>0.18</v>
      </c>
      <c r="H63" s="215">
        <v>0</v>
      </c>
      <c r="I63" s="215">
        <v>0</v>
      </c>
      <c r="J63" s="215">
        <v>0.18</v>
      </c>
      <c r="K63" s="215">
        <v>0</v>
      </c>
      <c r="L63" s="215">
        <f>L65+L68</f>
        <v>0</v>
      </c>
      <c r="M63" s="215">
        <f>M65+M68</f>
        <v>7.92</v>
      </c>
      <c r="N63" s="215">
        <v>0.1</v>
      </c>
      <c r="O63" s="216">
        <v>0.08</v>
      </c>
      <c r="P63" s="208"/>
      <c r="Q63" s="208"/>
      <c r="R63" s="208"/>
      <c r="S63" s="208"/>
      <c r="T63" s="208"/>
      <c r="U63" s="208"/>
      <c r="V63" s="208"/>
      <c r="W63" s="208"/>
    </row>
    <row r="64" spans="1:23" ht="78.75">
      <c r="A64" s="213">
        <v>59</v>
      </c>
      <c r="B64" s="232" t="s">
        <v>184</v>
      </c>
      <c r="C64" s="232" t="s">
        <v>174</v>
      </c>
      <c r="D64" s="232" t="s">
        <v>31</v>
      </c>
      <c r="E64" s="217"/>
      <c r="F64" s="233" t="s">
        <v>185</v>
      </c>
      <c r="G64" s="234">
        <v>0</v>
      </c>
      <c r="H64" s="234">
        <v>0</v>
      </c>
      <c r="I64" s="224">
        <v>0</v>
      </c>
      <c r="J64" s="224">
        <v>0</v>
      </c>
      <c r="K64" s="224">
        <v>0</v>
      </c>
      <c r="L64" s="224">
        <v>0</v>
      </c>
      <c r="M64" s="224">
        <v>0</v>
      </c>
      <c r="N64" s="224">
        <v>0</v>
      </c>
      <c r="O64" s="224">
        <v>0</v>
      </c>
      <c r="P64" s="208"/>
      <c r="Q64" s="208"/>
      <c r="R64" s="208"/>
      <c r="S64" s="208"/>
      <c r="T64" s="208"/>
      <c r="U64" s="208"/>
      <c r="V64" s="208"/>
      <c r="W64" s="208"/>
    </row>
    <row r="65" spans="1:23" ht="33.75">
      <c r="A65" s="213">
        <v>60</v>
      </c>
      <c r="B65" s="232" t="s">
        <v>186</v>
      </c>
      <c r="C65" s="232" t="s">
        <v>187</v>
      </c>
      <c r="D65" s="232" t="s">
        <v>140</v>
      </c>
      <c r="E65" s="217"/>
      <c r="F65" s="233" t="s">
        <v>188</v>
      </c>
      <c r="G65" s="219">
        <v>0</v>
      </c>
      <c r="H65" s="219">
        <v>0</v>
      </c>
      <c r="I65" s="219">
        <v>0</v>
      </c>
      <c r="J65" s="219">
        <v>0</v>
      </c>
      <c r="K65" s="219">
        <v>7.92</v>
      </c>
      <c r="L65" s="219">
        <v>0</v>
      </c>
      <c r="M65" s="219">
        <v>7.92</v>
      </c>
      <c r="N65" s="251">
        <v>229.37</v>
      </c>
      <c r="O65" s="252">
        <v>1.64</v>
      </c>
      <c r="P65" s="208"/>
      <c r="Q65" s="208"/>
      <c r="R65" s="208"/>
      <c r="S65" s="208"/>
      <c r="T65" s="208"/>
      <c r="U65" s="208"/>
      <c r="V65" s="208"/>
      <c r="W65" s="208"/>
    </row>
    <row r="66" spans="1:23" ht="45">
      <c r="A66" s="213">
        <v>61</v>
      </c>
      <c r="B66" s="232" t="s">
        <v>189</v>
      </c>
      <c r="C66" s="232" t="s">
        <v>190</v>
      </c>
      <c r="D66" s="232" t="s">
        <v>31</v>
      </c>
      <c r="E66" s="217"/>
      <c r="F66" s="233" t="s">
        <v>191</v>
      </c>
      <c r="G66" s="253">
        <v>0</v>
      </c>
      <c r="H66" s="253">
        <v>0</v>
      </c>
      <c r="I66" s="253">
        <v>0</v>
      </c>
      <c r="J66" s="253">
        <v>0</v>
      </c>
      <c r="K66" s="253">
        <v>0</v>
      </c>
      <c r="L66" s="253">
        <v>0</v>
      </c>
      <c r="M66" s="253">
        <v>0</v>
      </c>
      <c r="N66" s="253">
        <v>0</v>
      </c>
      <c r="O66" s="253">
        <v>0</v>
      </c>
      <c r="P66" s="208"/>
      <c r="Q66" s="208"/>
      <c r="R66" s="208"/>
      <c r="S66" s="208"/>
      <c r="T66" s="208"/>
      <c r="U66" s="208"/>
      <c r="V66" s="208"/>
      <c r="W66" s="208"/>
    </row>
    <row r="67" spans="1:23" ht="45">
      <c r="A67" s="213">
        <v>62</v>
      </c>
      <c r="B67" s="232" t="s">
        <v>192</v>
      </c>
      <c r="C67" s="232" t="s">
        <v>174</v>
      </c>
      <c r="D67" s="232" t="s">
        <v>193</v>
      </c>
      <c r="E67" s="217"/>
      <c r="F67" s="233" t="s">
        <v>191</v>
      </c>
      <c r="G67" s="253">
        <v>0</v>
      </c>
      <c r="H67" s="253">
        <v>0</v>
      </c>
      <c r="I67" s="253">
        <v>0</v>
      </c>
      <c r="J67" s="253">
        <v>0</v>
      </c>
      <c r="K67" s="253">
        <v>0</v>
      </c>
      <c r="L67" s="253">
        <v>0</v>
      </c>
      <c r="M67" s="253">
        <v>0</v>
      </c>
      <c r="N67" s="253">
        <v>0</v>
      </c>
      <c r="O67" s="253">
        <v>0</v>
      </c>
      <c r="P67" s="208"/>
      <c r="Q67" s="208"/>
      <c r="R67" s="208"/>
      <c r="S67" s="208"/>
      <c r="T67" s="208"/>
      <c r="U67" s="208"/>
      <c r="V67" s="208"/>
      <c r="W67" s="208"/>
    </row>
    <row r="68" spans="1:23" ht="45">
      <c r="A68" s="213">
        <v>63</v>
      </c>
      <c r="B68" s="232" t="s">
        <v>194</v>
      </c>
      <c r="C68" s="232" t="s">
        <v>195</v>
      </c>
      <c r="D68" s="232" t="s">
        <v>196</v>
      </c>
      <c r="E68" s="217"/>
      <c r="F68" s="233" t="s">
        <v>191</v>
      </c>
      <c r="G68" s="253">
        <v>0</v>
      </c>
      <c r="H68" s="253">
        <v>0</v>
      </c>
      <c r="I68" s="253">
        <v>0</v>
      </c>
      <c r="J68" s="253">
        <v>0</v>
      </c>
      <c r="K68" s="253">
        <v>0</v>
      </c>
      <c r="L68" s="253">
        <v>0</v>
      </c>
      <c r="M68" s="253">
        <v>0</v>
      </c>
      <c r="N68" s="253">
        <v>0</v>
      </c>
      <c r="O68" s="253">
        <v>0</v>
      </c>
      <c r="P68" s="208"/>
      <c r="Q68" s="208"/>
      <c r="R68" s="208"/>
      <c r="S68" s="208"/>
      <c r="T68" s="208"/>
      <c r="U68" s="208"/>
      <c r="V68" s="208"/>
      <c r="W68" s="208"/>
    </row>
    <row r="69" spans="1:23" ht="45">
      <c r="A69" s="213">
        <v>64</v>
      </c>
      <c r="B69" s="232" t="s">
        <v>197</v>
      </c>
      <c r="C69" s="232" t="s">
        <v>198</v>
      </c>
      <c r="D69" s="232" t="s">
        <v>31</v>
      </c>
      <c r="E69" s="217"/>
      <c r="F69" s="233" t="s">
        <v>199</v>
      </c>
      <c r="G69" s="253">
        <v>0</v>
      </c>
      <c r="H69" s="253">
        <v>0</v>
      </c>
      <c r="I69" s="253">
        <v>0</v>
      </c>
      <c r="J69" s="253">
        <v>0</v>
      </c>
      <c r="K69" s="253">
        <v>0</v>
      </c>
      <c r="L69" s="253">
        <v>0</v>
      </c>
      <c r="M69" s="253">
        <v>0</v>
      </c>
      <c r="N69" s="253">
        <v>0</v>
      </c>
      <c r="O69" s="253">
        <v>0</v>
      </c>
      <c r="P69" s="208"/>
      <c r="Q69" s="208"/>
      <c r="R69" s="208"/>
      <c r="S69" s="208"/>
      <c r="T69" s="208"/>
      <c r="U69" s="208"/>
      <c r="V69" s="208"/>
      <c r="W69" s="208"/>
    </row>
    <row r="70" spans="1:23" ht="45">
      <c r="A70" s="213">
        <v>65</v>
      </c>
      <c r="B70" s="232" t="s">
        <v>200</v>
      </c>
      <c r="C70" s="232" t="s">
        <v>182</v>
      </c>
      <c r="D70" s="232" t="s">
        <v>115</v>
      </c>
      <c r="E70" s="217"/>
      <c r="F70" s="233" t="s">
        <v>199</v>
      </c>
      <c r="G70" s="253">
        <v>0</v>
      </c>
      <c r="H70" s="253">
        <v>0</v>
      </c>
      <c r="I70" s="253">
        <v>0</v>
      </c>
      <c r="J70" s="253">
        <v>0</v>
      </c>
      <c r="K70" s="253">
        <v>0</v>
      </c>
      <c r="L70" s="253">
        <v>0</v>
      </c>
      <c r="M70" s="253">
        <v>0</v>
      </c>
      <c r="N70" s="253">
        <v>0</v>
      </c>
      <c r="O70" s="253">
        <v>0</v>
      </c>
      <c r="P70" s="208"/>
      <c r="Q70" s="208"/>
      <c r="R70" s="208"/>
      <c r="S70" s="208"/>
      <c r="T70" s="208"/>
      <c r="U70" s="208"/>
      <c r="V70" s="208"/>
      <c r="W70" s="208"/>
    </row>
    <row r="71" spans="1:23" ht="45">
      <c r="A71" s="213">
        <v>66</v>
      </c>
      <c r="B71" s="232" t="s">
        <v>201</v>
      </c>
      <c r="C71" s="232" t="s">
        <v>187</v>
      </c>
      <c r="D71" s="232" t="s">
        <v>202</v>
      </c>
      <c r="E71" s="217"/>
      <c r="F71" s="233" t="s">
        <v>203</v>
      </c>
      <c r="G71" s="253">
        <v>0</v>
      </c>
      <c r="H71" s="253">
        <v>0</v>
      </c>
      <c r="I71" s="253">
        <v>0</v>
      </c>
      <c r="J71" s="253">
        <v>0</v>
      </c>
      <c r="K71" s="253">
        <v>0</v>
      </c>
      <c r="L71" s="253">
        <v>0</v>
      </c>
      <c r="M71" s="253">
        <v>0</v>
      </c>
      <c r="N71" s="253">
        <v>0</v>
      </c>
      <c r="O71" s="253">
        <v>0</v>
      </c>
      <c r="P71" s="208"/>
      <c r="Q71" s="208"/>
      <c r="R71" s="208"/>
      <c r="S71" s="208"/>
      <c r="T71" s="208"/>
      <c r="U71" s="208"/>
      <c r="V71" s="208"/>
      <c r="W71" s="208"/>
    </row>
    <row r="72" spans="1:23" ht="78.75">
      <c r="A72" s="213">
        <v>67</v>
      </c>
      <c r="B72" s="232" t="s">
        <v>204</v>
      </c>
      <c r="C72" s="222" t="s">
        <v>205</v>
      </c>
      <c r="D72" s="232" t="s">
        <v>206</v>
      </c>
      <c r="E72" s="217"/>
      <c r="F72" s="254" t="s">
        <v>207</v>
      </c>
      <c r="G72" s="253">
        <v>0</v>
      </c>
      <c r="H72" s="253">
        <v>0</v>
      </c>
      <c r="I72" s="235">
        <v>0</v>
      </c>
      <c r="J72" s="235">
        <v>0</v>
      </c>
      <c r="K72" s="235">
        <v>0</v>
      </c>
      <c r="L72" s="235">
        <v>0</v>
      </c>
      <c r="M72" s="235">
        <v>0</v>
      </c>
      <c r="N72" s="235">
        <v>0</v>
      </c>
      <c r="O72" s="235">
        <v>0</v>
      </c>
      <c r="P72" s="208"/>
      <c r="Q72" s="208"/>
      <c r="R72" s="208"/>
      <c r="S72" s="208"/>
      <c r="T72" s="208"/>
      <c r="U72" s="208"/>
      <c r="V72" s="208"/>
      <c r="W72" s="208"/>
    </row>
    <row r="73" spans="1:23" ht="67.5">
      <c r="A73" s="213">
        <v>68</v>
      </c>
      <c r="B73" s="255" t="s">
        <v>208</v>
      </c>
      <c r="C73" s="255" t="s">
        <v>209</v>
      </c>
      <c r="D73" s="256" t="s">
        <v>210</v>
      </c>
      <c r="E73" s="217"/>
      <c r="F73" s="255" t="s">
        <v>211</v>
      </c>
      <c r="G73" s="253">
        <v>0</v>
      </c>
      <c r="H73" s="253">
        <v>0</v>
      </c>
      <c r="I73" s="253">
        <v>0</v>
      </c>
      <c r="J73" s="253">
        <v>0</v>
      </c>
      <c r="K73" s="253">
        <v>0</v>
      </c>
      <c r="L73" s="253">
        <v>0</v>
      </c>
      <c r="M73" s="253">
        <v>0</v>
      </c>
      <c r="N73" s="253">
        <v>0</v>
      </c>
      <c r="O73" s="253">
        <v>0</v>
      </c>
      <c r="P73" s="208"/>
      <c r="Q73" s="208"/>
      <c r="R73" s="208"/>
      <c r="S73" s="208"/>
      <c r="T73" s="208"/>
      <c r="U73" s="208"/>
      <c r="V73" s="208"/>
      <c r="W73" s="208"/>
    </row>
    <row r="74" spans="1:23" ht="67.5">
      <c r="A74" s="213">
        <v>69</v>
      </c>
      <c r="B74" s="255" t="s">
        <v>212</v>
      </c>
      <c r="C74" s="255" t="s">
        <v>213</v>
      </c>
      <c r="D74" s="256" t="s">
        <v>214</v>
      </c>
      <c r="E74" s="217"/>
      <c r="F74" s="255" t="s">
        <v>215</v>
      </c>
      <c r="G74" s="253">
        <v>0</v>
      </c>
      <c r="H74" s="253">
        <v>0</v>
      </c>
      <c r="I74" s="235">
        <v>29.22</v>
      </c>
      <c r="J74" s="235">
        <v>29.22</v>
      </c>
      <c r="K74" s="235">
        <v>3.65</v>
      </c>
      <c r="L74" s="235">
        <v>0.01</v>
      </c>
      <c r="M74" s="235">
        <v>32.880000000000003</v>
      </c>
      <c r="N74" s="235">
        <v>31.02</v>
      </c>
      <c r="O74" s="235">
        <v>4.49</v>
      </c>
      <c r="P74" s="208"/>
      <c r="Q74" s="208"/>
      <c r="R74" s="208"/>
      <c r="S74" s="208"/>
      <c r="T74" s="208"/>
      <c r="U74" s="208"/>
      <c r="V74" s="208"/>
      <c r="W74" s="208"/>
    </row>
    <row r="75" spans="1:23" ht="56.25">
      <c r="A75" s="213">
        <v>70</v>
      </c>
      <c r="B75" s="255" t="s">
        <v>216</v>
      </c>
      <c r="C75" s="255" t="s">
        <v>217</v>
      </c>
      <c r="D75" s="256" t="s">
        <v>218</v>
      </c>
      <c r="E75" s="217"/>
      <c r="F75" s="255" t="s">
        <v>219</v>
      </c>
      <c r="G75" s="257">
        <v>0</v>
      </c>
      <c r="H75" s="257">
        <v>0</v>
      </c>
      <c r="I75" s="224">
        <v>4.1900000000000004</v>
      </c>
      <c r="J75" s="224">
        <v>4.1900000000000004</v>
      </c>
      <c r="K75" s="224">
        <v>0</v>
      </c>
      <c r="L75" s="224">
        <v>0</v>
      </c>
      <c r="M75" s="224">
        <v>0</v>
      </c>
      <c r="N75" s="224">
        <v>0.63</v>
      </c>
      <c r="O75" s="224">
        <v>0</v>
      </c>
      <c r="P75" s="208"/>
      <c r="Q75" s="208"/>
      <c r="R75" s="208"/>
      <c r="S75" s="208"/>
      <c r="T75" s="208"/>
      <c r="U75" s="208"/>
      <c r="V75" s="208"/>
      <c r="W75" s="208"/>
    </row>
    <row r="76" spans="1:23" ht="67.5">
      <c r="A76" s="213">
        <v>71</v>
      </c>
      <c r="B76" s="255" t="s">
        <v>220</v>
      </c>
      <c r="C76" s="255" t="s">
        <v>221</v>
      </c>
      <c r="D76" s="256" t="s">
        <v>222</v>
      </c>
      <c r="E76" s="221" t="s">
        <v>391</v>
      </c>
      <c r="F76" s="221" t="s">
        <v>223</v>
      </c>
      <c r="G76" s="258">
        <v>0</v>
      </c>
      <c r="H76" s="258">
        <v>0</v>
      </c>
      <c r="I76" s="258">
        <v>0</v>
      </c>
      <c r="J76" s="258">
        <v>0</v>
      </c>
      <c r="K76" s="258">
        <v>0</v>
      </c>
      <c r="L76" s="258">
        <v>0</v>
      </c>
      <c r="M76" s="258">
        <v>0</v>
      </c>
      <c r="N76" s="258">
        <v>11.19</v>
      </c>
      <c r="O76" s="258">
        <v>0</v>
      </c>
      <c r="P76" s="208"/>
      <c r="Q76" s="208"/>
      <c r="R76" s="208"/>
      <c r="S76" s="208"/>
      <c r="T76" s="208"/>
      <c r="U76" s="208"/>
      <c r="V76" s="208"/>
      <c r="W76" s="208"/>
    </row>
    <row r="77" spans="1:23" ht="22.5">
      <c r="A77" s="213">
        <v>72</v>
      </c>
      <c r="B77" s="255" t="s">
        <v>224</v>
      </c>
      <c r="C77" s="255" t="s">
        <v>225</v>
      </c>
      <c r="D77" s="256" t="s">
        <v>210</v>
      </c>
      <c r="E77" s="221" t="s">
        <v>391</v>
      </c>
      <c r="F77" s="255" t="s">
        <v>219</v>
      </c>
      <c r="G77" s="258">
        <v>0</v>
      </c>
      <c r="H77" s="258">
        <v>0</v>
      </c>
      <c r="I77" s="258">
        <v>0</v>
      </c>
      <c r="J77" s="258">
        <v>0</v>
      </c>
      <c r="K77" s="258">
        <v>0</v>
      </c>
      <c r="L77" s="258">
        <v>0</v>
      </c>
      <c r="M77" s="258">
        <v>0</v>
      </c>
      <c r="N77" s="258">
        <v>0</v>
      </c>
      <c r="O77" s="258">
        <v>0</v>
      </c>
      <c r="P77" s="208"/>
      <c r="Q77" s="208"/>
      <c r="R77" s="208"/>
      <c r="S77" s="208"/>
      <c r="T77" s="208"/>
      <c r="U77" s="208"/>
      <c r="V77" s="208"/>
      <c r="W77" s="208"/>
    </row>
    <row r="78" spans="1:23" ht="22.5">
      <c r="A78" s="213">
        <v>73</v>
      </c>
      <c r="B78" s="259" t="s">
        <v>226</v>
      </c>
      <c r="C78" s="259" t="s">
        <v>227</v>
      </c>
      <c r="D78" s="260" t="s">
        <v>154</v>
      </c>
      <c r="E78" s="221" t="s">
        <v>391</v>
      </c>
      <c r="F78" s="259" t="s">
        <v>228</v>
      </c>
      <c r="G78" s="258">
        <v>0</v>
      </c>
      <c r="H78" s="258">
        <v>0</v>
      </c>
      <c r="I78" s="258">
        <v>0</v>
      </c>
      <c r="J78" s="258">
        <v>0</v>
      </c>
      <c r="K78" s="258">
        <v>0</v>
      </c>
      <c r="L78" s="258">
        <v>0</v>
      </c>
      <c r="M78" s="258">
        <v>0</v>
      </c>
      <c r="N78" s="258">
        <v>0</v>
      </c>
      <c r="O78" s="258">
        <v>0</v>
      </c>
      <c r="P78" s="208"/>
      <c r="Q78" s="208"/>
      <c r="R78" s="208"/>
      <c r="S78" s="208"/>
      <c r="T78" s="208"/>
      <c r="U78" s="208"/>
      <c r="V78" s="208"/>
      <c r="W78" s="208"/>
    </row>
    <row r="79" spans="1:23" ht="45">
      <c r="A79" s="213">
        <v>74</v>
      </c>
      <c r="B79" s="261" t="s">
        <v>229</v>
      </c>
      <c r="C79" s="261" t="s">
        <v>230</v>
      </c>
      <c r="D79" s="261" t="s">
        <v>231</v>
      </c>
      <c r="E79" s="221" t="s">
        <v>391</v>
      </c>
      <c r="F79" s="261" t="s">
        <v>232</v>
      </c>
      <c r="G79" s="258">
        <v>0</v>
      </c>
      <c r="H79" s="258">
        <v>0</v>
      </c>
      <c r="I79" s="258">
        <v>0</v>
      </c>
      <c r="J79" s="258">
        <v>0</v>
      </c>
      <c r="K79" s="258">
        <v>0</v>
      </c>
      <c r="L79" s="258">
        <v>0</v>
      </c>
      <c r="M79" s="258">
        <v>0</v>
      </c>
      <c r="N79" s="223">
        <v>5.88</v>
      </c>
      <c r="O79" s="258">
        <v>0</v>
      </c>
      <c r="P79" s="208"/>
      <c r="Q79" s="208"/>
      <c r="R79" s="208"/>
      <c r="S79" s="208"/>
      <c r="T79" s="208"/>
      <c r="U79" s="208"/>
      <c r="V79" s="208"/>
      <c r="W79" s="208"/>
    </row>
    <row r="80" spans="1:23" ht="45">
      <c r="A80" s="213">
        <v>75</v>
      </c>
      <c r="B80" s="261" t="s">
        <v>233</v>
      </c>
      <c r="C80" s="261" t="s">
        <v>234</v>
      </c>
      <c r="D80" s="261" t="s">
        <v>235</v>
      </c>
      <c r="E80" s="221" t="s">
        <v>391</v>
      </c>
      <c r="F80" s="261" t="s">
        <v>392</v>
      </c>
      <c r="G80" s="219">
        <v>0</v>
      </c>
      <c r="H80" s="219">
        <v>0</v>
      </c>
      <c r="I80" s="219">
        <v>0</v>
      </c>
      <c r="J80" s="219">
        <v>0</v>
      </c>
      <c r="K80" s="219">
        <v>0</v>
      </c>
      <c r="L80" s="219">
        <v>0</v>
      </c>
      <c r="M80" s="219">
        <v>0</v>
      </c>
      <c r="N80" s="223">
        <v>0</v>
      </c>
      <c r="O80" s="223">
        <v>0</v>
      </c>
    </row>
    <row r="81" spans="1:15" ht="45.75">
      <c r="A81" s="233">
        <v>76</v>
      </c>
      <c r="B81" s="230" t="s">
        <v>237</v>
      </c>
      <c r="C81" s="230" t="s">
        <v>238</v>
      </c>
      <c r="D81" s="230" t="s">
        <v>7</v>
      </c>
      <c r="E81" s="230" t="s">
        <v>391</v>
      </c>
      <c r="F81" s="230" t="s">
        <v>296</v>
      </c>
      <c r="G81" s="230">
        <v>0</v>
      </c>
      <c r="H81" s="230">
        <v>0</v>
      </c>
      <c r="I81" s="230">
        <v>0</v>
      </c>
      <c r="J81" s="230">
        <v>0</v>
      </c>
      <c r="K81" s="230">
        <v>0</v>
      </c>
      <c r="L81" s="230">
        <v>0</v>
      </c>
      <c r="M81" s="230">
        <v>0</v>
      </c>
      <c r="N81" s="230">
        <v>0</v>
      </c>
      <c r="O81" s="230">
        <v>0</v>
      </c>
    </row>
    <row r="82" spans="1:15">
      <c r="A82" s="212"/>
      <c r="B82" s="211" t="s">
        <v>240</v>
      </c>
      <c r="C82" s="211"/>
      <c r="D82" s="211"/>
      <c r="E82" s="211"/>
      <c r="F82" s="211"/>
      <c r="G82" s="214"/>
      <c r="H82" s="214">
        <f>SUM(H6:H81)</f>
        <v>1961.72</v>
      </c>
      <c r="I82" s="214">
        <f>SUM(I6:I81)</f>
        <v>3523.7599999999998</v>
      </c>
      <c r="J82" s="214">
        <f>SUM(J6:J81)</f>
        <v>11752.939999999999</v>
      </c>
      <c r="K82" s="214">
        <f>SUM(K40:K79)</f>
        <v>94.146000000000015</v>
      </c>
      <c r="L82" s="214">
        <f>SUM(L40:L79)</f>
        <v>94.76900000000002</v>
      </c>
      <c r="M82" s="214">
        <f>SUM(M40:M79)</f>
        <v>3901391.61</v>
      </c>
      <c r="N82" s="214">
        <f>SUM(N40:N79)</f>
        <v>662.71400000000017</v>
      </c>
      <c r="O82" s="214">
        <f>SUM(O40:O79)</f>
        <v>683.971</v>
      </c>
    </row>
  </sheetData>
  <mergeCells count="12">
    <mergeCell ref="V1:W1"/>
    <mergeCell ref="A1:O1"/>
    <mergeCell ref="A2:O2"/>
    <mergeCell ref="G3:O3"/>
    <mergeCell ref="F4:F5"/>
    <mergeCell ref="G4:J4"/>
    <mergeCell ref="N4:O4"/>
    <mergeCell ref="A4:A5"/>
    <mergeCell ref="B4:B5"/>
    <mergeCell ref="C4:C5"/>
    <mergeCell ref="D4:D5"/>
    <mergeCell ref="E4:E5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1"/>
  <sheetViews>
    <sheetView workbookViewId="0">
      <selection sqref="A1:M81"/>
    </sheetView>
  </sheetViews>
  <sheetFormatPr defaultRowHeight="15"/>
  <sheetData>
    <row r="1" spans="1:13" ht="33.75">
      <c r="A1" s="36" t="s">
        <v>241</v>
      </c>
      <c r="B1" s="37" t="s">
        <v>242</v>
      </c>
      <c r="C1" s="38" t="s">
        <v>3</v>
      </c>
      <c r="D1" s="11" t="s">
        <v>243</v>
      </c>
      <c r="E1" s="11" t="s">
        <v>244</v>
      </c>
      <c r="F1" s="11" t="s">
        <v>245</v>
      </c>
      <c r="G1" s="11" t="s">
        <v>246</v>
      </c>
      <c r="H1" s="271" t="s">
        <v>247</v>
      </c>
      <c r="I1" s="271"/>
      <c r="J1" s="271" t="s">
        <v>248</v>
      </c>
      <c r="K1" s="271"/>
      <c r="L1" s="271"/>
      <c r="M1" s="271"/>
    </row>
    <row r="2" spans="1:13" ht="33.75">
      <c r="A2" s="36"/>
      <c r="B2" s="37"/>
      <c r="C2" s="38"/>
      <c r="D2" s="11"/>
      <c r="E2" s="11"/>
      <c r="F2" s="11"/>
      <c r="G2" s="11"/>
      <c r="H2" s="11" t="s">
        <v>249</v>
      </c>
      <c r="I2" s="11" t="s">
        <v>250</v>
      </c>
      <c r="J2" s="11" t="s">
        <v>249</v>
      </c>
      <c r="K2" s="271" t="s">
        <v>250</v>
      </c>
      <c r="L2" s="271"/>
      <c r="M2" s="271"/>
    </row>
    <row r="3" spans="1:13">
      <c r="A3" s="39"/>
      <c r="B3" s="39"/>
      <c r="C3" s="39"/>
      <c r="D3" s="5"/>
      <c r="E3" s="5"/>
      <c r="F3" s="1"/>
      <c r="G3" s="1"/>
      <c r="H3" s="1"/>
      <c r="I3" s="1"/>
      <c r="J3" s="1"/>
      <c r="K3" s="1" t="s">
        <v>251</v>
      </c>
      <c r="L3" s="1" t="s">
        <v>252</v>
      </c>
      <c r="M3" s="1" t="s">
        <v>253</v>
      </c>
    </row>
    <row r="4" spans="1:13">
      <c r="A4" s="40" t="s">
        <v>254</v>
      </c>
      <c r="B4" s="40" t="s">
        <v>255</v>
      </c>
      <c r="C4" s="40" t="s">
        <v>256</v>
      </c>
      <c r="D4" s="41" t="s">
        <v>257</v>
      </c>
      <c r="E4" s="41" t="s">
        <v>258</v>
      </c>
      <c r="F4" s="41" t="s">
        <v>259</v>
      </c>
      <c r="G4" s="41" t="s">
        <v>260</v>
      </c>
      <c r="H4" s="41" t="s">
        <v>261</v>
      </c>
      <c r="I4" s="41" t="s">
        <v>262</v>
      </c>
      <c r="J4" s="41" t="s">
        <v>263</v>
      </c>
      <c r="K4" s="41" t="s">
        <v>264</v>
      </c>
      <c r="L4" s="41" t="s">
        <v>265</v>
      </c>
      <c r="M4" s="41" t="s">
        <v>266</v>
      </c>
    </row>
    <row r="5" spans="1:13" ht="31.5">
      <c r="A5" s="42" t="s">
        <v>267</v>
      </c>
      <c r="B5" s="30">
        <v>1</v>
      </c>
      <c r="C5" s="43" t="s">
        <v>268</v>
      </c>
      <c r="D5" s="44" t="s">
        <v>28</v>
      </c>
      <c r="E5" s="45" t="s">
        <v>27</v>
      </c>
      <c r="F5" s="46">
        <v>40.47</v>
      </c>
      <c r="G5" s="46">
        <v>0</v>
      </c>
      <c r="H5" s="47">
        <v>2500</v>
      </c>
      <c r="I5" s="47">
        <v>0</v>
      </c>
      <c r="J5" s="47">
        <v>2500</v>
      </c>
      <c r="K5" s="47">
        <v>55</v>
      </c>
      <c r="L5" s="47">
        <v>15</v>
      </c>
      <c r="M5" s="47">
        <v>70</v>
      </c>
    </row>
    <row r="6" spans="1:13" ht="31.5">
      <c r="A6" s="48" t="s">
        <v>269</v>
      </c>
      <c r="B6" s="30">
        <v>2</v>
      </c>
      <c r="C6" s="43" t="s">
        <v>29</v>
      </c>
      <c r="D6" s="44" t="s">
        <v>28</v>
      </c>
      <c r="E6" s="45" t="s">
        <v>31</v>
      </c>
      <c r="F6" s="46">
        <v>16</v>
      </c>
      <c r="G6" s="46">
        <v>9</v>
      </c>
      <c r="H6" s="47">
        <v>3804</v>
      </c>
      <c r="I6" s="47">
        <v>616</v>
      </c>
      <c r="J6" s="47">
        <v>31963</v>
      </c>
      <c r="K6" s="47">
        <v>6508</v>
      </c>
      <c r="L6" s="47">
        <v>0</v>
      </c>
      <c r="M6" s="47">
        <v>6508</v>
      </c>
    </row>
    <row r="7" spans="1:13" ht="21">
      <c r="A7" s="48" t="s">
        <v>269</v>
      </c>
      <c r="B7" s="30">
        <v>3</v>
      </c>
      <c r="C7" s="43" t="s">
        <v>32</v>
      </c>
      <c r="D7" s="44" t="s">
        <v>35</v>
      </c>
      <c r="E7" s="45" t="s">
        <v>34</v>
      </c>
      <c r="F7" s="46">
        <v>101.17</v>
      </c>
      <c r="G7" s="46">
        <v>9</v>
      </c>
      <c r="H7" s="49">
        <v>3100</v>
      </c>
      <c r="I7" s="49">
        <v>946</v>
      </c>
      <c r="J7" s="49">
        <v>1910</v>
      </c>
      <c r="K7" s="49">
        <v>776</v>
      </c>
      <c r="L7" s="49">
        <v>37</v>
      </c>
      <c r="M7" s="49">
        <f>SUM(K7:L7)</f>
        <v>813</v>
      </c>
    </row>
    <row r="8" spans="1:13" ht="21">
      <c r="A8" s="48" t="s">
        <v>269</v>
      </c>
      <c r="B8" s="30">
        <v>4</v>
      </c>
      <c r="C8" s="43" t="s">
        <v>36</v>
      </c>
      <c r="D8" s="44" t="s">
        <v>38</v>
      </c>
      <c r="E8" s="45" t="s">
        <v>31</v>
      </c>
      <c r="F8" s="46">
        <v>14.32</v>
      </c>
      <c r="G8" s="46">
        <v>0</v>
      </c>
      <c r="H8" s="47">
        <v>15000</v>
      </c>
      <c r="I8" s="47">
        <v>0</v>
      </c>
      <c r="J8" s="47">
        <v>10000</v>
      </c>
      <c r="K8" s="47">
        <v>0</v>
      </c>
      <c r="L8" s="47">
        <v>0</v>
      </c>
      <c r="M8" s="47">
        <f t="shared" ref="M8:M38" si="0">K8+L8</f>
        <v>0</v>
      </c>
    </row>
    <row r="9" spans="1:13" ht="42">
      <c r="A9" s="48" t="s">
        <v>269</v>
      </c>
      <c r="B9" s="30">
        <v>5</v>
      </c>
      <c r="C9" s="43" t="s">
        <v>39</v>
      </c>
      <c r="D9" s="44" t="s">
        <v>40</v>
      </c>
      <c r="E9" s="45" t="s">
        <v>31</v>
      </c>
      <c r="F9" s="46">
        <v>10.119999999999999</v>
      </c>
      <c r="G9" s="46">
        <v>0</v>
      </c>
      <c r="H9" s="47">
        <v>25000</v>
      </c>
      <c r="I9" s="47">
        <v>0</v>
      </c>
      <c r="J9" s="47">
        <v>12500</v>
      </c>
      <c r="K9" s="47">
        <v>10</v>
      </c>
      <c r="L9" s="47">
        <v>0</v>
      </c>
      <c r="M9" s="47">
        <f t="shared" si="0"/>
        <v>10</v>
      </c>
    </row>
    <row r="10" spans="1:13" ht="42">
      <c r="A10" s="48" t="s">
        <v>269</v>
      </c>
      <c r="B10" s="30">
        <v>6</v>
      </c>
      <c r="C10" s="43" t="s">
        <v>41</v>
      </c>
      <c r="D10" s="44" t="s">
        <v>43</v>
      </c>
      <c r="E10" s="45" t="s">
        <v>31</v>
      </c>
      <c r="F10" s="46">
        <v>28.33</v>
      </c>
      <c r="G10" s="46">
        <v>0</v>
      </c>
      <c r="H10" s="47">
        <v>20000</v>
      </c>
      <c r="I10" s="47">
        <v>180</v>
      </c>
      <c r="J10" s="47">
        <v>10000</v>
      </c>
      <c r="K10" s="47">
        <v>0</v>
      </c>
      <c r="L10" s="47">
        <v>0</v>
      </c>
      <c r="M10" s="47">
        <f t="shared" si="0"/>
        <v>0</v>
      </c>
    </row>
    <row r="11" spans="1:13" ht="42">
      <c r="A11" s="48" t="s">
        <v>269</v>
      </c>
      <c r="B11" s="30">
        <v>7</v>
      </c>
      <c r="C11" s="43" t="s">
        <v>44</v>
      </c>
      <c r="D11" s="44" t="s">
        <v>45</v>
      </c>
      <c r="E11" s="45" t="s">
        <v>31</v>
      </c>
      <c r="F11" s="46">
        <v>68.959999999999994</v>
      </c>
      <c r="G11" s="46">
        <v>0</v>
      </c>
      <c r="H11" s="47">
        <v>90000</v>
      </c>
      <c r="I11" s="47">
        <v>0</v>
      </c>
      <c r="J11" s="47">
        <v>45000</v>
      </c>
      <c r="K11" s="47">
        <v>0</v>
      </c>
      <c r="L11" s="47">
        <v>0</v>
      </c>
      <c r="M11" s="47">
        <f t="shared" si="0"/>
        <v>0</v>
      </c>
    </row>
    <row r="12" spans="1:13" ht="42">
      <c r="A12" s="48" t="s">
        <v>269</v>
      </c>
      <c r="B12" s="30">
        <v>8</v>
      </c>
      <c r="C12" s="43" t="s">
        <v>46</v>
      </c>
      <c r="D12" s="44" t="s">
        <v>48</v>
      </c>
      <c r="E12" s="45" t="s">
        <v>47</v>
      </c>
      <c r="F12" s="46">
        <v>80.930000000000007</v>
      </c>
      <c r="G12" s="46">
        <v>9</v>
      </c>
      <c r="H12" s="47">
        <v>4000</v>
      </c>
      <c r="I12" s="47">
        <v>240</v>
      </c>
      <c r="J12" s="47">
        <v>10098</v>
      </c>
      <c r="K12" s="47">
        <v>3652</v>
      </c>
      <c r="L12" s="47">
        <v>3260</v>
      </c>
      <c r="M12" s="47">
        <v>6912</v>
      </c>
    </row>
    <row r="13" spans="1:13" ht="31.5">
      <c r="A13" s="48" t="s">
        <v>269</v>
      </c>
      <c r="B13" s="30">
        <v>9</v>
      </c>
      <c r="C13" s="43" t="s">
        <v>49</v>
      </c>
      <c r="D13" s="44" t="s">
        <v>28</v>
      </c>
      <c r="E13" s="45" t="s">
        <v>51</v>
      </c>
      <c r="F13" s="46">
        <v>111</v>
      </c>
      <c r="G13" s="46">
        <v>0</v>
      </c>
      <c r="H13" s="47">
        <v>5000</v>
      </c>
      <c r="I13" s="47">
        <v>0</v>
      </c>
      <c r="J13" s="47">
        <v>5000</v>
      </c>
      <c r="K13" s="47">
        <v>0</v>
      </c>
      <c r="L13" s="47">
        <v>0</v>
      </c>
      <c r="M13" s="47">
        <f t="shared" si="0"/>
        <v>0</v>
      </c>
    </row>
    <row r="14" spans="1:13" ht="52.5">
      <c r="A14" s="39" t="s">
        <v>269</v>
      </c>
      <c r="B14" s="30">
        <v>10</v>
      </c>
      <c r="C14" s="43" t="s">
        <v>52</v>
      </c>
      <c r="D14" s="44" t="s">
        <v>54</v>
      </c>
      <c r="E14" s="45" t="s">
        <v>53</v>
      </c>
      <c r="F14" s="46">
        <v>1034</v>
      </c>
      <c r="G14" s="46">
        <v>9</v>
      </c>
      <c r="H14" s="47">
        <v>8900</v>
      </c>
      <c r="I14" s="47">
        <v>210</v>
      </c>
      <c r="J14" s="47">
        <v>5308</v>
      </c>
      <c r="K14" s="47">
        <v>702</v>
      </c>
      <c r="L14" s="47">
        <v>80</v>
      </c>
      <c r="M14" s="47">
        <v>782</v>
      </c>
    </row>
    <row r="15" spans="1:13" ht="42">
      <c r="A15" s="39" t="s">
        <v>269</v>
      </c>
      <c r="B15" s="50">
        <v>11</v>
      </c>
      <c r="C15" s="43" t="s">
        <v>55</v>
      </c>
      <c r="D15" s="44" t="s">
        <v>57</v>
      </c>
      <c r="E15" s="45" t="s">
        <v>31</v>
      </c>
      <c r="F15" s="46" t="s">
        <v>270</v>
      </c>
      <c r="G15" s="46">
        <v>3</v>
      </c>
      <c r="H15" s="47">
        <v>1700</v>
      </c>
      <c r="I15" s="47">
        <v>1119</v>
      </c>
      <c r="J15" s="47">
        <v>5200</v>
      </c>
      <c r="K15" s="47">
        <v>1852</v>
      </c>
      <c r="L15" s="47">
        <v>1089</v>
      </c>
      <c r="M15" s="47">
        <v>2941</v>
      </c>
    </row>
    <row r="16" spans="1:13" ht="73.5">
      <c r="A16" s="39" t="s">
        <v>269</v>
      </c>
      <c r="B16" s="30">
        <v>12</v>
      </c>
      <c r="C16" s="51" t="s">
        <v>58</v>
      </c>
      <c r="D16" s="44" t="s">
        <v>59</v>
      </c>
      <c r="E16" s="45" t="s">
        <v>31</v>
      </c>
      <c r="F16" s="46">
        <v>10.61</v>
      </c>
      <c r="G16" s="46">
        <v>31</v>
      </c>
      <c r="H16" s="47">
        <v>28000</v>
      </c>
      <c r="I16" s="47">
        <v>2588</v>
      </c>
      <c r="J16" s="47">
        <v>28000</v>
      </c>
      <c r="K16" s="47">
        <v>9863</v>
      </c>
      <c r="L16" s="47">
        <v>3665</v>
      </c>
      <c r="M16" s="47">
        <v>13534</v>
      </c>
    </row>
    <row r="17" spans="1:13" ht="63">
      <c r="A17" s="48" t="s">
        <v>269</v>
      </c>
      <c r="B17" s="30">
        <v>13</v>
      </c>
      <c r="C17" s="43" t="s">
        <v>60</v>
      </c>
      <c r="D17" s="44" t="s">
        <v>62</v>
      </c>
      <c r="E17" s="45" t="s">
        <v>31</v>
      </c>
      <c r="F17" s="46">
        <v>10.33</v>
      </c>
      <c r="G17" s="46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f t="shared" si="0"/>
        <v>0</v>
      </c>
    </row>
    <row r="18" spans="1:13" ht="52.5">
      <c r="A18" s="48" t="s">
        <v>269</v>
      </c>
      <c r="B18" s="30">
        <v>14</v>
      </c>
      <c r="C18" s="43" t="s">
        <v>63</v>
      </c>
      <c r="D18" s="44" t="s">
        <v>35</v>
      </c>
      <c r="E18" s="45" t="s">
        <v>31</v>
      </c>
      <c r="F18" s="46">
        <v>47.6</v>
      </c>
      <c r="G18" s="46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f t="shared" si="0"/>
        <v>0</v>
      </c>
    </row>
    <row r="19" spans="1:13" ht="52.5">
      <c r="A19" s="39" t="s">
        <v>269</v>
      </c>
      <c r="B19" s="30">
        <v>15</v>
      </c>
      <c r="C19" s="43" t="s">
        <v>65</v>
      </c>
      <c r="D19" s="44" t="s">
        <v>62</v>
      </c>
      <c r="E19" s="45" t="s">
        <v>31</v>
      </c>
      <c r="F19" s="46" t="s">
        <v>271</v>
      </c>
      <c r="G19" s="46">
        <v>2</v>
      </c>
      <c r="H19" s="47">
        <v>520</v>
      </c>
      <c r="I19" s="47">
        <v>41</v>
      </c>
      <c r="J19" s="47">
        <v>110</v>
      </c>
      <c r="K19" s="47">
        <v>21</v>
      </c>
      <c r="L19" s="47">
        <v>0</v>
      </c>
      <c r="M19" s="47">
        <f t="shared" si="0"/>
        <v>21</v>
      </c>
    </row>
    <row r="20" spans="1:13" ht="63">
      <c r="A20" s="39" t="s">
        <v>269</v>
      </c>
      <c r="B20" s="30">
        <v>16</v>
      </c>
      <c r="C20" s="43" t="s">
        <v>67</v>
      </c>
      <c r="D20" s="44" t="s">
        <v>68</v>
      </c>
      <c r="E20" s="45" t="s">
        <v>31</v>
      </c>
      <c r="F20" s="46" t="s">
        <v>272</v>
      </c>
      <c r="G20" s="46">
        <v>14</v>
      </c>
      <c r="H20" s="47">
        <v>7000</v>
      </c>
      <c r="I20" s="47">
        <v>522</v>
      </c>
      <c r="J20" s="47">
        <v>23000</v>
      </c>
      <c r="K20" s="47">
        <v>2453</v>
      </c>
      <c r="L20" s="47">
        <v>858</v>
      </c>
      <c r="M20" s="47">
        <v>3311</v>
      </c>
    </row>
    <row r="21" spans="1:13" ht="63">
      <c r="A21" s="39" t="s">
        <v>269</v>
      </c>
      <c r="B21" s="30">
        <v>17</v>
      </c>
      <c r="C21" s="43" t="s">
        <v>69</v>
      </c>
      <c r="D21" s="44" t="s">
        <v>71</v>
      </c>
      <c r="E21" s="45" t="s">
        <v>31</v>
      </c>
      <c r="F21" s="46">
        <v>15.96</v>
      </c>
      <c r="G21" s="46">
        <v>0</v>
      </c>
      <c r="H21" s="47">
        <v>2100</v>
      </c>
      <c r="I21" s="47">
        <v>0</v>
      </c>
      <c r="J21" s="47">
        <v>12800</v>
      </c>
      <c r="K21" s="47">
        <v>0</v>
      </c>
      <c r="L21" s="47">
        <v>0</v>
      </c>
      <c r="M21" s="47">
        <f t="shared" si="0"/>
        <v>0</v>
      </c>
    </row>
    <row r="22" spans="1:13" ht="73.5">
      <c r="A22" s="39" t="s">
        <v>269</v>
      </c>
      <c r="B22" s="30">
        <v>18</v>
      </c>
      <c r="C22" s="43" t="s">
        <v>72</v>
      </c>
      <c r="D22" s="44" t="s">
        <v>35</v>
      </c>
      <c r="E22" s="45" t="s">
        <v>31</v>
      </c>
      <c r="F22" s="46" t="s">
        <v>273</v>
      </c>
      <c r="G22" s="46">
        <v>2</v>
      </c>
      <c r="H22" s="47">
        <v>4000</v>
      </c>
      <c r="I22" s="47">
        <v>0</v>
      </c>
      <c r="J22" s="47">
        <v>24000</v>
      </c>
      <c r="K22" s="47">
        <v>2</v>
      </c>
      <c r="L22" s="47">
        <v>0</v>
      </c>
      <c r="M22" s="47">
        <f t="shared" si="0"/>
        <v>2</v>
      </c>
    </row>
    <row r="23" spans="1:13" ht="52.5">
      <c r="A23" s="48" t="s">
        <v>269</v>
      </c>
      <c r="B23" s="30">
        <v>19</v>
      </c>
      <c r="C23" s="43" t="s">
        <v>74</v>
      </c>
      <c r="D23" s="44" t="s">
        <v>35</v>
      </c>
      <c r="E23" s="45" t="s">
        <v>7</v>
      </c>
      <c r="F23" s="46">
        <v>14.15</v>
      </c>
      <c r="G23" s="46">
        <v>0</v>
      </c>
      <c r="H23" s="47">
        <v>1700</v>
      </c>
      <c r="I23" s="47">
        <v>0</v>
      </c>
      <c r="J23" s="47">
        <v>11500</v>
      </c>
      <c r="K23" s="47">
        <v>0</v>
      </c>
      <c r="L23" s="47">
        <v>0</v>
      </c>
      <c r="M23" s="47">
        <f t="shared" si="0"/>
        <v>0</v>
      </c>
    </row>
    <row r="24" spans="1:13" ht="63">
      <c r="A24" s="39" t="s">
        <v>269</v>
      </c>
      <c r="B24" s="30">
        <v>20</v>
      </c>
      <c r="C24" s="43" t="s">
        <v>76</v>
      </c>
      <c r="D24" s="44" t="s">
        <v>78</v>
      </c>
      <c r="E24" s="45" t="s">
        <v>31</v>
      </c>
      <c r="F24" s="46">
        <v>10.218</v>
      </c>
      <c r="G24" s="46">
        <v>7</v>
      </c>
      <c r="H24" s="47">
        <v>100</v>
      </c>
      <c r="I24" s="47">
        <v>13</v>
      </c>
      <c r="J24" s="47">
        <v>35675</v>
      </c>
      <c r="K24" s="47">
        <v>261</v>
      </c>
      <c r="L24" s="47">
        <v>0</v>
      </c>
      <c r="M24" s="47">
        <f t="shared" si="0"/>
        <v>261</v>
      </c>
    </row>
    <row r="25" spans="1:13" ht="42">
      <c r="A25" s="48" t="s">
        <v>269</v>
      </c>
      <c r="B25" s="30">
        <v>21</v>
      </c>
      <c r="C25" s="43" t="s">
        <v>79</v>
      </c>
      <c r="D25" s="44" t="s">
        <v>81</v>
      </c>
      <c r="E25" s="45" t="s">
        <v>31</v>
      </c>
      <c r="F25" s="46">
        <v>12.25</v>
      </c>
      <c r="G25" s="46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f t="shared" si="0"/>
        <v>0</v>
      </c>
    </row>
    <row r="26" spans="1:13" ht="42">
      <c r="A26" s="48" t="s">
        <v>269</v>
      </c>
      <c r="B26" s="30">
        <v>22</v>
      </c>
      <c r="C26" s="43" t="s">
        <v>82</v>
      </c>
      <c r="D26" s="44" t="s">
        <v>83</v>
      </c>
      <c r="E26" s="45" t="s">
        <v>31</v>
      </c>
      <c r="F26" s="46">
        <v>56</v>
      </c>
      <c r="G26" s="46">
        <v>0</v>
      </c>
      <c r="H26" s="47">
        <v>2000</v>
      </c>
      <c r="I26" s="47">
        <v>0</v>
      </c>
      <c r="J26" s="47">
        <v>4000</v>
      </c>
      <c r="K26" s="47">
        <v>5</v>
      </c>
      <c r="L26" s="47">
        <v>2</v>
      </c>
      <c r="M26" s="47">
        <f t="shared" si="0"/>
        <v>7</v>
      </c>
    </row>
    <row r="27" spans="1:13" ht="42">
      <c r="A27" s="48" t="s">
        <v>269</v>
      </c>
      <c r="B27" s="30">
        <v>23</v>
      </c>
      <c r="C27" s="43" t="s">
        <v>84</v>
      </c>
      <c r="D27" s="44" t="s">
        <v>86</v>
      </c>
      <c r="E27" s="45" t="s">
        <v>31</v>
      </c>
      <c r="F27" s="46">
        <v>202.4</v>
      </c>
      <c r="G27" s="46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f t="shared" si="0"/>
        <v>0</v>
      </c>
    </row>
    <row r="28" spans="1:13" ht="42">
      <c r="A28" s="39" t="s">
        <v>269</v>
      </c>
      <c r="B28" s="50">
        <v>24</v>
      </c>
      <c r="C28" s="43" t="s">
        <v>87</v>
      </c>
      <c r="D28" s="44" t="s">
        <v>89</v>
      </c>
      <c r="E28" s="45" t="s">
        <v>31</v>
      </c>
      <c r="F28" s="46">
        <v>12</v>
      </c>
      <c r="G28" s="46">
        <v>2</v>
      </c>
      <c r="H28" s="47">
        <v>0</v>
      </c>
      <c r="I28" s="47">
        <v>350</v>
      </c>
      <c r="J28" s="47">
        <v>5350</v>
      </c>
      <c r="K28" s="47">
        <v>2626</v>
      </c>
      <c r="L28" s="47">
        <v>448</v>
      </c>
      <c r="M28" s="47">
        <f t="shared" si="0"/>
        <v>3074</v>
      </c>
    </row>
    <row r="29" spans="1:13" ht="52.5">
      <c r="A29" s="39" t="s">
        <v>269</v>
      </c>
      <c r="B29" s="50">
        <v>25</v>
      </c>
      <c r="C29" s="43" t="s">
        <v>90</v>
      </c>
      <c r="D29" s="44" t="s">
        <v>92</v>
      </c>
      <c r="E29" s="45" t="s">
        <v>31</v>
      </c>
      <c r="F29" s="46">
        <v>10.5</v>
      </c>
      <c r="G29" s="46">
        <v>0</v>
      </c>
      <c r="H29" s="47">
        <v>60</v>
      </c>
      <c r="I29" s="47">
        <v>0</v>
      </c>
      <c r="J29" s="47">
        <v>4500</v>
      </c>
      <c r="K29" s="47">
        <v>0</v>
      </c>
      <c r="L29" s="47">
        <v>0</v>
      </c>
      <c r="M29" s="47">
        <v>0</v>
      </c>
    </row>
    <row r="30" spans="1:13" ht="31.5">
      <c r="A30" s="39" t="s">
        <v>269</v>
      </c>
      <c r="B30" s="30">
        <v>26</v>
      </c>
      <c r="C30" s="43" t="s">
        <v>93</v>
      </c>
      <c r="D30" s="44" t="s">
        <v>45</v>
      </c>
      <c r="E30" s="45" t="s">
        <v>31</v>
      </c>
      <c r="F30" s="46">
        <v>26.984999999999999</v>
      </c>
      <c r="G30" s="46">
        <v>1</v>
      </c>
      <c r="H30" s="47">
        <v>100</v>
      </c>
      <c r="I30" s="47">
        <v>41</v>
      </c>
      <c r="J30" s="47">
        <v>50600</v>
      </c>
      <c r="K30" s="47">
        <v>290</v>
      </c>
      <c r="L30" s="47">
        <v>171</v>
      </c>
      <c r="M30" s="47">
        <v>450</v>
      </c>
    </row>
    <row r="31" spans="1:13" ht="31.5">
      <c r="A31" s="39" t="s">
        <v>269</v>
      </c>
      <c r="B31" s="50">
        <v>27</v>
      </c>
      <c r="C31" s="43" t="s">
        <v>95</v>
      </c>
      <c r="D31" s="44" t="s">
        <v>96</v>
      </c>
      <c r="E31" s="45" t="s">
        <v>31</v>
      </c>
      <c r="F31" s="46">
        <v>16.29</v>
      </c>
      <c r="G31" s="52">
        <v>15</v>
      </c>
      <c r="H31" s="53">
        <v>40000</v>
      </c>
      <c r="I31" s="54">
        <v>836</v>
      </c>
      <c r="J31" s="54">
        <v>20900</v>
      </c>
      <c r="K31" s="54">
        <v>2370</v>
      </c>
      <c r="L31" s="54">
        <v>701</v>
      </c>
      <c r="M31" s="54">
        <v>3071</v>
      </c>
    </row>
    <row r="32" spans="1:13" ht="21">
      <c r="A32" s="39" t="s">
        <v>269</v>
      </c>
      <c r="B32" s="30">
        <v>28</v>
      </c>
      <c r="C32" s="43" t="s">
        <v>97</v>
      </c>
      <c r="D32" s="44" t="s">
        <v>43</v>
      </c>
      <c r="E32" s="45" t="s">
        <v>31</v>
      </c>
      <c r="F32" s="46">
        <v>11.73</v>
      </c>
      <c r="G32" s="46">
        <v>4</v>
      </c>
      <c r="H32" s="49">
        <v>8030</v>
      </c>
      <c r="I32" s="49">
        <v>587</v>
      </c>
      <c r="J32" s="49">
        <v>16260</v>
      </c>
      <c r="K32" s="49">
        <v>138</v>
      </c>
      <c r="L32" s="49">
        <v>30</v>
      </c>
      <c r="M32" s="49">
        <f>SUM(K32:L32)</f>
        <v>168</v>
      </c>
    </row>
    <row r="33" spans="1:13" ht="42">
      <c r="A33" s="39" t="s">
        <v>269</v>
      </c>
      <c r="B33" s="50">
        <v>29</v>
      </c>
      <c r="C33" s="43" t="s">
        <v>99</v>
      </c>
      <c r="D33" s="44" t="s">
        <v>101</v>
      </c>
      <c r="E33" s="45" t="s">
        <v>31</v>
      </c>
      <c r="F33" s="46">
        <v>40.880000000000003</v>
      </c>
      <c r="G33" s="46">
        <v>0</v>
      </c>
      <c r="H33" s="47">
        <v>0</v>
      </c>
      <c r="I33" s="47">
        <v>0</v>
      </c>
      <c r="J33" s="47">
        <v>0</v>
      </c>
      <c r="K33" s="47">
        <v>816</v>
      </c>
      <c r="L33" s="47">
        <v>0</v>
      </c>
      <c r="M33" s="47">
        <f t="shared" si="0"/>
        <v>816</v>
      </c>
    </row>
    <row r="34" spans="1:13" ht="42">
      <c r="A34" s="39" t="s">
        <v>269</v>
      </c>
      <c r="B34" s="50">
        <v>30</v>
      </c>
      <c r="C34" s="43" t="s">
        <v>102</v>
      </c>
      <c r="D34" s="44" t="s">
        <v>103</v>
      </c>
      <c r="E34" s="45" t="s">
        <v>31</v>
      </c>
      <c r="F34" s="46">
        <v>6.48</v>
      </c>
      <c r="G34" s="46">
        <v>2</v>
      </c>
      <c r="H34" s="47">
        <v>0</v>
      </c>
      <c r="I34" s="47">
        <v>3592</v>
      </c>
      <c r="J34" s="47">
        <v>9500</v>
      </c>
      <c r="K34" s="47">
        <v>9018</v>
      </c>
      <c r="L34" s="47">
        <v>0</v>
      </c>
      <c r="M34" s="47">
        <f t="shared" si="0"/>
        <v>9018</v>
      </c>
    </row>
    <row r="35" spans="1:13" ht="63">
      <c r="A35" s="39" t="s">
        <v>269</v>
      </c>
      <c r="B35" s="30">
        <v>31</v>
      </c>
      <c r="C35" s="43" t="s">
        <v>104</v>
      </c>
      <c r="D35" s="44" t="s">
        <v>62</v>
      </c>
      <c r="E35" s="45" t="s">
        <v>31</v>
      </c>
      <c r="F35" s="46">
        <v>11.77</v>
      </c>
      <c r="G35" s="46">
        <v>6</v>
      </c>
      <c r="H35" s="47">
        <v>15102</v>
      </c>
      <c r="I35" s="47">
        <v>25</v>
      </c>
      <c r="J35" s="47">
        <v>16256</v>
      </c>
      <c r="K35" s="47">
        <v>321</v>
      </c>
      <c r="L35" s="47">
        <v>0</v>
      </c>
      <c r="M35" s="47">
        <f t="shared" si="0"/>
        <v>321</v>
      </c>
    </row>
    <row r="36" spans="1:13" ht="31.5">
      <c r="A36" s="39" t="s">
        <v>269</v>
      </c>
      <c r="B36" s="30">
        <v>32</v>
      </c>
      <c r="C36" s="43" t="s">
        <v>106</v>
      </c>
      <c r="D36" s="44" t="s">
        <v>43</v>
      </c>
      <c r="E36" s="45" t="s">
        <v>31</v>
      </c>
      <c r="F36" s="46">
        <v>26</v>
      </c>
      <c r="G36" s="46">
        <v>5</v>
      </c>
      <c r="H36" s="49">
        <v>1850</v>
      </c>
      <c r="I36" s="49">
        <v>1176</v>
      </c>
      <c r="J36" s="49">
        <v>40000</v>
      </c>
      <c r="K36" s="49">
        <v>2032</v>
      </c>
      <c r="L36" s="49">
        <v>630</v>
      </c>
      <c r="M36" s="49">
        <f>SUM(K36:L36)</f>
        <v>2662</v>
      </c>
    </row>
    <row r="37" spans="1:13" ht="42">
      <c r="A37" s="39" t="s">
        <v>269</v>
      </c>
      <c r="B37" s="50">
        <v>33</v>
      </c>
      <c r="C37" s="43" t="s">
        <v>108</v>
      </c>
      <c r="D37" s="44" t="s">
        <v>105</v>
      </c>
      <c r="E37" s="45" t="s">
        <v>31</v>
      </c>
      <c r="F37" s="46">
        <v>60.7</v>
      </c>
      <c r="G37" s="46">
        <v>0</v>
      </c>
      <c r="H37" s="47">
        <v>5000</v>
      </c>
      <c r="I37" s="47">
        <v>3</v>
      </c>
      <c r="J37" s="47">
        <v>45000</v>
      </c>
      <c r="K37" s="47">
        <v>3</v>
      </c>
      <c r="L37" s="47">
        <v>0</v>
      </c>
      <c r="M37" s="47">
        <f t="shared" si="0"/>
        <v>3</v>
      </c>
    </row>
    <row r="38" spans="1:13" ht="42">
      <c r="A38" s="39" t="s">
        <v>269</v>
      </c>
      <c r="B38" s="30">
        <v>34</v>
      </c>
      <c r="C38" s="43" t="s">
        <v>274</v>
      </c>
      <c r="D38" s="44" t="s">
        <v>103</v>
      </c>
      <c r="E38" s="45" t="s">
        <v>31</v>
      </c>
      <c r="F38" s="46">
        <v>60.93</v>
      </c>
      <c r="G38" s="46">
        <v>2</v>
      </c>
      <c r="H38" s="47">
        <v>5818</v>
      </c>
      <c r="I38" s="47">
        <v>1677</v>
      </c>
      <c r="J38" s="47">
        <v>7250</v>
      </c>
      <c r="K38" s="47">
        <v>1469</v>
      </c>
      <c r="L38" s="47">
        <v>717</v>
      </c>
      <c r="M38" s="47">
        <f t="shared" si="0"/>
        <v>2186</v>
      </c>
    </row>
    <row r="39" spans="1:13" ht="52.5">
      <c r="A39" s="39"/>
      <c r="B39" s="30">
        <v>35</v>
      </c>
      <c r="C39" s="55" t="s">
        <v>113</v>
      </c>
      <c r="D39" s="56" t="s">
        <v>116</v>
      </c>
      <c r="E39" s="57" t="s">
        <v>115</v>
      </c>
      <c r="F39" s="58">
        <v>114.786</v>
      </c>
      <c r="G39" s="58">
        <v>2</v>
      </c>
      <c r="H39" s="59">
        <v>2000</v>
      </c>
      <c r="I39" s="59">
        <v>1500</v>
      </c>
      <c r="J39" s="59">
        <v>1600</v>
      </c>
      <c r="K39" s="59">
        <v>1421</v>
      </c>
      <c r="L39" s="59">
        <v>13</v>
      </c>
      <c r="M39" s="59">
        <v>1434</v>
      </c>
    </row>
    <row r="40" spans="1:13" ht="73.5">
      <c r="A40" s="48" t="s">
        <v>269</v>
      </c>
      <c r="B40" s="30">
        <v>36</v>
      </c>
      <c r="C40" s="55" t="s">
        <v>117</v>
      </c>
      <c r="D40" s="56" t="s">
        <v>120</v>
      </c>
      <c r="E40" s="57" t="s">
        <v>119</v>
      </c>
      <c r="F40" s="56">
        <v>126.9</v>
      </c>
      <c r="G40" s="60">
        <v>1</v>
      </c>
      <c r="H40" s="60">
        <v>100</v>
      </c>
      <c r="I40" s="60">
        <v>85</v>
      </c>
      <c r="J40" s="60">
        <v>20000</v>
      </c>
      <c r="K40" s="61">
        <v>3995</v>
      </c>
      <c r="L40" s="61">
        <v>2367</v>
      </c>
      <c r="M40" s="61">
        <v>6362</v>
      </c>
    </row>
    <row r="41" spans="1:13" ht="42">
      <c r="A41" s="48" t="s">
        <v>269</v>
      </c>
      <c r="B41" s="30">
        <v>37</v>
      </c>
      <c r="C41" s="55" t="s">
        <v>121</v>
      </c>
      <c r="D41" s="56" t="s">
        <v>124</v>
      </c>
      <c r="E41" s="57" t="s">
        <v>123</v>
      </c>
      <c r="F41" s="56">
        <v>109.81</v>
      </c>
      <c r="G41" s="46">
        <v>1</v>
      </c>
      <c r="H41" s="62">
        <v>10000</v>
      </c>
      <c r="I41" s="62">
        <v>124</v>
      </c>
      <c r="J41" s="62">
        <v>2000</v>
      </c>
      <c r="K41" s="62">
        <v>42</v>
      </c>
      <c r="L41" s="62">
        <v>5</v>
      </c>
      <c r="M41" s="47">
        <f>K41+L41</f>
        <v>47</v>
      </c>
    </row>
    <row r="42" spans="1:13" ht="42">
      <c r="A42" s="39" t="s">
        <v>269</v>
      </c>
      <c r="B42" s="30">
        <v>38</v>
      </c>
      <c r="C42" s="55" t="s">
        <v>275</v>
      </c>
      <c r="D42" s="56" t="s">
        <v>127</v>
      </c>
      <c r="E42" s="57" t="s">
        <v>31</v>
      </c>
      <c r="F42" s="56">
        <v>36</v>
      </c>
      <c r="G42" s="46">
        <v>13</v>
      </c>
      <c r="H42" s="62">
        <v>100</v>
      </c>
      <c r="I42" s="62">
        <v>7</v>
      </c>
      <c r="J42" s="62">
        <v>1000</v>
      </c>
      <c r="K42" s="62">
        <v>268</v>
      </c>
      <c r="L42" s="62">
        <v>31</v>
      </c>
      <c r="M42" s="47">
        <v>299</v>
      </c>
    </row>
    <row r="43" spans="1:13" ht="52.5">
      <c r="A43" s="48" t="s">
        <v>269</v>
      </c>
      <c r="B43" s="30">
        <v>39</v>
      </c>
      <c r="C43" s="55" t="s">
        <v>128</v>
      </c>
      <c r="D43" s="56" t="s">
        <v>130</v>
      </c>
      <c r="E43" s="57" t="s">
        <v>115</v>
      </c>
      <c r="F43" s="56">
        <v>100.28</v>
      </c>
      <c r="G43" s="58">
        <v>3</v>
      </c>
      <c r="H43" s="63">
        <v>1500</v>
      </c>
      <c r="I43" s="63">
        <v>1000</v>
      </c>
      <c r="J43" s="63">
        <v>500</v>
      </c>
      <c r="K43" s="59">
        <v>450</v>
      </c>
      <c r="L43" s="59">
        <v>75</v>
      </c>
      <c r="M43" s="59">
        <f>K43+L43</f>
        <v>525</v>
      </c>
    </row>
    <row r="44" spans="1:13" ht="33.75">
      <c r="A44" s="39" t="s">
        <v>269</v>
      </c>
      <c r="B44" s="50">
        <v>40</v>
      </c>
      <c r="C44" s="38" t="s">
        <v>276</v>
      </c>
      <c r="D44" s="11" t="s">
        <v>54</v>
      </c>
      <c r="E44" s="10" t="s">
        <v>133</v>
      </c>
      <c r="F44" s="11">
        <v>12</v>
      </c>
      <c r="G44" s="41">
        <v>4</v>
      </c>
      <c r="H44" s="64">
        <v>6000</v>
      </c>
      <c r="I44" s="64">
        <v>28</v>
      </c>
      <c r="J44" s="64">
        <v>3000</v>
      </c>
      <c r="K44" s="64">
        <v>65</v>
      </c>
      <c r="L44" s="64">
        <v>13</v>
      </c>
      <c r="M44" s="64">
        <f>K44+L44</f>
        <v>78</v>
      </c>
    </row>
    <row r="45" spans="1:13" ht="63">
      <c r="A45" s="48" t="s">
        <v>269</v>
      </c>
      <c r="B45" s="30">
        <v>41</v>
      </c>
      <c r="C45" s="55" t="s">
        <v>134</v>
      </c>
      <c r="D45" s="56" t="s">
        <v>62</v>
      </c>
      <c r="E45" s="57" t="s">
        <v>136</v>
      </c>
      <c r="F45" s="56">
        <v>404.69</v>
      </c>
      <c r="G45" s="46">
        <v>8</v>
      </c>
      <c r="H45" s="65">
        <v>300</v>
      </c>
      <c r="I45" s="65">
        <v>385</v>
      </c>
      <c r="J45" s="66">
        <v>3000</v>
      </c>
      <c r="K45" s="66">
        <v>1737</v>
      </c>
      <c r="L45" s="66">
        <v>4844</v>
      </c>
      <c r="M45" s="66">
        <f>K45+L45</f>
        <v>6581</v>
      </c>
    </row>
    <row r="46" spans="1:13" ht="52.5">
      <c r="A46" s="48" t="s">
        <v>269</v>
      </c>
      <c r="B46" s="30">
        <v>42</v>
      </c>
      <c r="C46" s="55" t="s">
        <v>277</v>
      </c>
      <c r="D46" s="56" t="s">
        <v>138</v>
      </c>
      <c r="E46" s="57" t="s">
        <v>31</v>
      </c>
      <c r="F46" s="56">
        <v>16</v>
      </c>
      <c r="G46" s="46">
        <v>14</v>
      </c>
      <c r="H46" s="47">
        <v>429</v>
      </c>
      <c r="I46" s="47">
        <v>442</v>
      </c>
      <c r="J46" s="47">
        <v>1936</v>
      </c>
      <c r="K46" s="47">
        <v>1102</v>
      </c>
      <c r="L46" s="47">
        <v>442</v>
      </c>
      <c r="M46" s="47">
        <v>1544</v>
      </c>
    </row>
    <row r="47" spans="1:13" ht="42">
      <c r="A47" s="39" t="s">
        <v>269</v>
      </c>
      <c r="B47" s="30">
        <v>43</v>
      </c>
      <c r="C47" s="55" t="s">
        <v>139</v>
      </c>
      <c r="D47" s="56" t="s">
        <v>278</v>
      </c>
      <c r="E47" s="57" t="s">
        <v>140</v>
      </c>
      <c r="F47" s="56">
        <v>2206.0300000000002</v>
      </c>
      <c r="G47" s="67">
        <v>12</v>
      </c>
      <c r="H47" s="67">
        <v>5000</v>
      </c>
      <c r="I47" s="67">
        <v>2328</v>
      </c>
      <c r="J47" s="67">
        <v>10000</v>
      </c>
      <c r="K47" s="67">
        <v>885</v>
      </c>
      <c r="L47" s="68">
        <v>148</v>
      </c>
      <c r="M47" s="67">
        <f>K47+L47</f>
        <v>1033</v>
      </c>
    </row>
    <row r="48" spans="1:13" ht="52.5">
      <c r="A48" s="48" t="s">
        <v>269</v>
      </c>
      <c r="B48" s="30">
        <v>44</v>
      </c>
      <c r="C48" s="55" t="s">
        <v>142</v>
      </c>
      <c r="D48" s="56" t="s">
        <v>144</v>
      </c>
      <c r="E48" s="57" t="s">
        <v>140</v>
      </c>
      <c r="F48" s="56">
        <v>1035.6687999999999</v>
      </c>
      <c r="G48" s="46">
        <v>0</v>
      </c>
      <c r="H48" s="62">
        <v>100000</v>
      </c>
      <c r="I48" s="47">
        <v>50</v>
      </c>
      <c r="J48" s="62">
        <v>40000</v>
      </c>
      <c r="K48" s="47">
        <v>60</v>
      </c>
      <c r="L48" s="47">
        <v>5</v>
      </c>
      <c r="M48" s="47">
        <f>K48+L48</f>
        <v>65</v>
      </c>
    </row>
    <row r="49" spans="1:13" ht="52.5">
      <c r="A49" s="48" t="s">
        <v>269</v>
      </c>
      <c r="B49" s="30">
        <v>45</v>
      </c>
      <c r="C49" s="55" t="s">
        <v>145</v>
      </c>
      <c r="D49" s="69" t="s">
        <v>147</v>
      </c>
      <c r="E49" s="57" t="s">
        <v>115</v>
      </c>
      <c r="F49" s="56">
        <v>247.39</v>
      </c>
      <c r="G49" s="70">
        <v>7</v>
      </c>
      <c r="H49" s="71">
        <v>7000</v>
      </c>
      <c r="I49" s="71">
        <v>201</v>
      </c>
      <c r="J49" s="71">
        <v>3000</v>
      </c>
      <c r="K49" s="71">
        <v>207</v>
      </c>
      <c r="L49" s="71">
        <v>14</v>
      </c>
      <c r="M49" s="71">
        <v>221</v>
      </c>
    </row>
    <row r="50" spans="1:13" ht="63">
      <c r="A50" s="48" t="s">
        <v>269</v>
      </c>
      <c r="B50" s="30">
        <v>46</v>
      </c>
      <c r="C50" s="55" t="s">
        <v>148</v>
      </c>
      <c r="D50" s="69" t="s">
        <v>45</v>
      </c>
      <c r="E50" s="57" t="s">
        <v>31</v>
      </c>
      <c r="F50" s="56">
        <v>20</v>
      </c>
      <c r="G50" s="46">
        <v>0</v>
      </c>
      <c r="H50" s="62">
        <v>0</v>
      </c>
      <c r="I50" s="47">
        <v>0</v>
      </c>
      <c r="J50" s="62">
        <v>0</v>
      </c>
      <c r="K50" s="47">
        <v>0</v>
      </c>
      <c r="L50" s="47">
        <v>0</v>
      </c>
      <c r="M50" s="47">
        <v>0</v>
      </c>
    </row>
    <row r="51" spans="1:13" ht="42">
      <c r="A51" s="48" t="s">
        <v>269</v>
      </c>
      <c r="B51" s="30">
        <v>47</v>
      </c>
      <c r="C51" s="55" t="s">
        <v>149</v>
      </c>
      <c r="D51" s="69" t="s">
        <v>35</v>
      </c>
      <c r="E51" s="57" t="s">
        <v>151</v>
      </c>
      <c r="F51" s="46">
        <v>141.65</v>
      </c>
      <c r="G51" s="46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</row>
    <row r="52" spans="1:13" ht="31.5">
      <c r="A52" s="39" t="s">
        <v>269</v>
      </c>
      <c r="B52" s="30">
        <v>48</v>
      </c>
      <c r="C52" s="72" t="s">
        <v>152</v>
      </c>
      <c r="D52" s="73" t="s">
        <v>78</v>
      </c>
      <c r="E52" s="74" t="s">
        <v>279</v>
      </c>
      <c r="F52" s="74">
        <v>1537</v>
      </c>
      <c r="G52" s="74">
        <v>25</v>
      </c>
      <c r="H52" s="67">
        <v>76270</v>
      </c>
      <c r="I52" s="67">
        <v>2237</v>
      </c>
      <c r="J52" s="67">
        <v>100713</v>
      </c>
      <c r="K52" s="67">
        <v>1615</v>
      </c>
      <c r="L52" s="67">
        <v>672</v>
      </c>
      <c r="M52" s="67">
        <v>2287</v>
      </c>
    </row>
    <row r="53" spans="1:13" ht="73.5">
      <c r="A53" s="48" t="s">
        <v>269</v>
      </c>
      <c r="B53" s="30">
        <v>49</v>
      </c>
      <c r="C53" s="75" t="s">
        <v>155</v>
      </c>
      <c r="D53" s="56" t="s">
        <v>157</v>
      </c>
      <c r="E53" s="76" t="s">
        <v>31</v>
      </c>
      <c r="F53" s="56">
        <v>16.440000000000001</v>
      </c>
      <c r="G53" s="46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</row>
    <row r="54" spans="1:13" ht="52.5">
      <c r="A54" s="48" t="s">
        <v>269</v>
      </c>
      <c r="B54" s="30">
        <v>50</v>
      </c>
      <c r="C54" s="55" t="s">
        <v>158</v>
      </c>
      <c r="D54" s="56" t="s">
        <v>161</v>
      </c>
      <c r="E54" s="57" t="s">
        <v>160</v>
      </c>
      <c r="F54" s="56">
        <v>229.29</v>
      </c>
      <c r="G54" s="77">
        <v>0</v>
      </c>
      <c r="H54" s="78">
        <v>2000</v>
      </c>
      <c r="I54" s="78">
        <v>125</v>
      </c>
      <c r="J54" s="78">
        <v>31000</v>
      </c>
      <c r="K54" s="78">
        <v>10</v>
      </c>
      <c r="L54" s="78">
        <v>0</v>
      </c>
      <c r="M54" s="78">
        <v>10</v>
      </c>
    </row>
    <row r="55" spans="1:13" ht="73.5">
      <c r="A55" s="39" t="s">
        <v>269</v>
      </c>
      <c r="B55" s="30">
        <v>51</v>
      </c>
      <c r="C55" s="55" t="s">
        <v>162</v>
      </c>
      <c r="D55" s="56" t="s">
        <v>164</v>
      </c>
      <c r="E55" s="57" t="s">
        <v>163</v>
      </c>
      <c r="F55" s="56">
        <v>101.12</v>
      </c>
      <c r="G55" s="77">
        <v>1</v>
      </c>
      <c r="H55" s="79">
        <v>1000</v>
      </c>
      <c r="I55" s="80">
        <f>((23369)/31)+12</f>
        <v>765.83870967741939</v>
      </c>
      <c r="J55" s="79">
        <v>100</v>
      </c>
      <c r="K55" s="81">
        <v>83</v>
      </c>
      <c r="L55" s="81">
        <v>17</v>
      </c>
      <c r="M55" s="82">
        <f>SUM(L55+K55)</f>
        <v>100</v>
      </c>
    </row>
    <row r="56" spans="1:13" ht="31.5">
      <c r="A56" s="48" t="s">
        <v>269</v>
      </c>
      <c r="B56" s="30">
        <v>52</v>
      </c>
      <c r="C56" s="55" t="s">
        <v>165</v>
      </c>
      <c r="D56" s="56" t="s">
        <v>166</v>
      </c>
      <c r="E56" s="57" t="s">
        <v>31</v>
      </c>
      <c r="F56" s="56">
        <v>10.413</v>
      </c>
      <c r="G56" s="46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</row>
    <row r="57" spans="1:13" ht="31.5">
      <c r="A57" s="48" t="s">
        <v>269</v>
      </c>
      <c r="B57" s="30">
        <v>53</v>
      </c>
      <c r="C57" s="55" t="s">
        <v>167</v>
      </c>
      <c r="D57" s="56" t="s">
        <v>169</v>
      </c>
      <c r="E57" s="57" t="s">
        <v>31</v>
      </c>
      <c r="F57" s="56">
        <v>32.51</v>
      </c>
      <c r="G57" s="46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</row>
    <row r="58" spans="1:13" ht="21">
      <c r="A58" s="48" t="s">
        <v>269</v>
      </c>
      <c r="B58" s="30">
        <v>54</v>
      </c>
      <c r="C58" s="55" t="s">
        <v>170</v>
      </c>
      <c r="D58" s="44" t="s">
        <v>172</v>
      </c>
      <c r="E58" s="44"/>
      <c r="F58" s="46">
        <v>21.36</v>
      </c>
      <c r="G58" s="46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</row>
    <row r="59" spans="1:13" ht="63">
      <c r="A59" s="48" t="s">
        <v>269</v>
      </c>
      <c r="B59" s="30">
        <v>55</v>
      </c>
      <c r="C59" s="55" t="s">
        <v>173</v>
      </c>
      <c r="D59" s="56" t="s">
        <v>175</v>
      </c>
      <c r="E59" s="57" t="s">
        <v>31</v>
      </c>
      <c r="F59" s="56">
        <v>20.234000000000002</v>
      </c>
      <c r="G59" s="56">
        <v>0</v>
      </c>
      <c r="H59" s="62">
        <v>0</v>
      </c>
      <c r="I59" s="83">
        <v>0</v>
      </c>
      <c r="J59" s="81">
        <v>0</v>
      </c>
      <c r="K59" s="81">
        <v>0</v>
      </c>
      <c r="L59" s="81">
        <v>0</v>
      </c>
      <c r="M59" s="47">
        <f>K59+L59</f>
        <v>0</v>
      </c>
    </row>
    <row r="60" spans="1:13" ht="73.5">
      <c r="A60" s="48" t="s">
        <v>269</v>
      </c>
      <c r="B60" s="30">
        <v>56</v>
      </c>
      <c r="C60" s="55" t="s">
        <v>176</v>
      </c>
      <c r="D60" s="56" t="s">
        <v>177</v>
      </c>
      <c r="E60" s="57" t="s">
        <v>31</v>
      </c>
      <c r="F60" s="56">
        <v>16.190000000000001</v>
      </c>
      <c r="G60" s="56">
        <v>0</v>
      </c>
      <c r="H60" s="62">
        <v>0</v>
      </c>
      <c r="I60" s="83">
        <v>0</v>
      </c>
      <c r="J60" s="81">
        <v>0</v>
      </c>
      <c r="K60" s="81">
        <v>0</v>
      </c>
      <c r="L60" s="81">
        <v>0</v>
      </c>
      <c r="M60" s="47">
        <f>K60+L60</f>
        <v>0</v>
      </c>
    </row>
    <row r="61" spans="1:13" ht="52.5">
      <c r="A61" s="39" t="s">
        <v>269</v>
      </c>
      <c r="B61" s="30">
        <v>57</v>
      </c>
      <c r="C61" s="55" t="s">
        <v>178</v>
      </c>
      <c r="D61" s="57" t="s">
        <v>180</v>
      </c>
      <c r="E61" s="45" t="s">
        <v>280</v>
      </c>
      <c r="F61" s="46">
        <v>101.17</v>
      </c>
      <c r="G61" s="46">
        <v>2</v>
      </c>
      <c r="H61" s="84" t="e">
        <v>#REF!</v>
      </c>
      <c r="I61" s="84">
        <v>29</v>
      </c>
      <c r="J61" s="84" t="e">
        <v>#REF!</v>
      </c>
      <c r="K61" s="84">
        <v>234</v>
      </c>
      <c r="L61" s="84">
        <v>9</v>
      </c>
      <c r="M61" s="84">
        <f>K61+L61</f>
        <v>243</v>
      </c>
    </row>
    <row r="62" spans="1:13" ht="73.5">
      <c r="A62" s="48" t="s">
        <v>269</v>
      </c>
      <c r="B62" s="30">
        <v>58</v>
      </c>
      <c r="C62" s="55" t="s">
        <v>181</v>
      </c>
      <c r="D62" s="56" t="s">
        <v>183</v>
      </c>
      <c r="E62" s="57" t="s">
        <v>7</v>
      </c>
      <c r="F62" s="46">
        <v>10.93</v>
      </c>
      <c r="G62" s="46">
        <v>1</v>
      </c>
      <c r="H62" s="47">
        <v>100</v>
      </c>
      <c r="I62" s="47">
        <v>57</v>
      </c>
      <c r="J62" s="47">
        <v>150</v>
      </c>
      <c r="K62" s="47">
        <v>58</v>
      </c>
      <c r="L62" s="47">
        <v>22</v>
      </c>
      <c r="M62" s="47">
        <v>80</v>
      </c>
    </row>
    <row r="63" spans="1:13" ht="84">
      <c r="A63" s="48" t="s">
        <v>269</v>
      </c>
      <c r="B63" s="30">
        <v>59</v>
      </c>
      <c r="C63" s="55" t="s">
        <v>184</v>
      </c>
      <c r="D63" s="56" t="s">
        <v>185</v>
      </c>
      <c r="E63" s="57" t="s">
        <v>31</v>
      </c>
      <c r="F63" s="56">
        <v>30.35</v>
      </c>
      <c r="G63" s="56">
        <v>0</v>
      </c>
      <c r="H63" s="62">
        <v>0</v>
      </c>
      <c r="I63" s="83">
        <v>0</v>
      </c>
      <c r="J63" s="81">
        <v>0</v>
      </c>
      <c r="K63" s="81">
        <v>0</v>
      </c>
      <c r="L63" s="81">
        <v>0</v>
      </c>
      <c r="M63" s="47">
        <f>K63+L63</f>
        <v>0</v>
      </c>
    </row>
    <row r="64" spans="1:13" ht="31.5">
      <c r="A64" s="48" t="s">
        <v>269</v>
      </c>
      <c r="B64" s="30">
        <v>60</v>
      </c>
      <c r="C64" s="55" t="s">
        <v>186</v>
      </c>
      <c r="D64" s="56" t="s">
        <v>188</v>
      </c>
      <c r="E64" s="57" t="s">
        <v>140</v>
      </c>
      <c r="F64" s="56">
        <v>1032.27</v>
      </c>
      <c r="G64" s="85">
        <v>3</v>
      </c>
      <c r="H64" s="85">
        <v>700</v>
      </c>
      <c r="I64" s="85">
        <v>350</v>
      </c>
      <c r="J64" s="85">
        <v>1410</v>
      </c>
      <c r="K64" s="85">
        <v>151</v>
      </c>
      <c r="L64" s="85">
        <v>8</v>
      </c>
      <c r="M64" s="85">
        <v>159</v>
      </c>
    </row>
    <row r="65" spans="1:13" ht="42">
      <c r="A65" s="48" t="s">
        <v>269</v>
      </c>
      <c r="B65" s="30">
        <v>61</v>
      </c>
      <c r="C65" s="55" t="s">
        <v>189</v>
      </c>
      <c r="D65" s="56" t="s">
        <v>191</v>
      </c>
      <c r="E65" s="57" t="s">
        <v>31</v>
      </c>
      <c r="F65" s="56">
        <v>12.15</v>
      </c>
      <c r="G65" s="56">
        <v>0</v>
      </c>
      <c r="H65" s="62">
        <v>0</v>
      </c>
      <c r="I65" s="83">
        <v>0</v>
      </c>
      <c r="J65" s="81">
        <v>0</v>
      </c>
      <c r="K65" s="81">
        <v>0</v>
      </c>
      <c r="L65" s="81">
        <v>0</v>
      </c>
      <c r="M65" s="47">
        <v>0</v>
      </c>
    </row>
    <row r="66" spans="1:13" ht="42">
      <c r="A66" s="48" t="s">
        <v>269</v>
      </c>
      <c r="B66" s="30">
        <v>62</v>
      </c>
      <c r="C66" s="55" t="s">
        <v>192</v>
      </c>
      <c r="D66" s="56" t="s">
        <v>191</v>
      </c>
      <c r="E66" s="57" t="s">
        <v>193</v>
      </c>
      <c r="F66" s="56">
        <v>10.096</v>
      </c>
      <c r="G66" s="56">
        <v>0</v>
      </c>
      <c r="H66" s="62">
        <v>0</v>
      </c>
      <c r="I66" s="83">
        <v>0</v>
      </c>
      <c r="J66" s="81">
        <v>0</v>
      </c>
      <c r="K66" s="81">
        <v>0</v>
      </c>
      <c r="L66" s="81">
        <v>0</v>
      </c>
      <c r="M66" s="47">
        <v>0</v>
      </c>
    </row>
    <row r="67" spans="1:13" ht="52.5">
      <c r="A67" s="48" t="s">
        <v>269</v>
      </c>
      <c r="B67" s="30">
        <v>63</v>
      </c>
      <c r="C67" s="55" t="s">
        <v>194</v>
      </c>
      <c r="D67" s="56" t="s">
        <v>191</v>
      </c>
      <c r="E67" s="57" t="s">
        <v>196</v>
      </c>
      <c r="F67" s="56">
        <v>366.40899999999999</v>
      </c>
      <c r="G67" s="56">
        <v>0</v>
      </c>
      <c r="H67" s="62">
        <v>0</v>
      </c>
      <c r="I67" s="83">
        <v>0</v>
      </c>
      <c r="J67" s="81">
        <v>0</v>
      </c>
      <c r="K67" s="81">
        <v>0</v>
      </c>
      <c r="L67" s="81">
        <v>0</v>
      </c>
      <c r="M67" s="47">
        <v>0</v>
      </c>
    </row>
    <row r="68" spans="1:13" ht="42">
      <c r="A68" s="48" t="s">
        <v>269</v>
      </c>
      <c r="B68" s="30">
        <v>64</v>
      </c>
      <c r="C68" s="55" t="s">
        <v>197</v>
      </c>
      <c r="D68" s="56" t="s">
        <v>199</v>
      </c>
      <c r="E68" s="57" t="s">
        <v>31</v>
      </c>
      <c r="F68" s="56">
        <v>20.76</v>
      </c>
      <c r="G68" s="56">
        <v>0</v>
      </c>
      <c r="H68" s="62">
        <v>0</v>
      </c>
      <c r="I68" s="83">
        <v>0</v>
      </c>
      <c r="J68" s="81">
        <v>0</v>
      </c>
      <c r="K68" s="81">
        <v>0</v>
      </c>
      <c r="L68" s="81">
        <v>0</v>
      </c>
      <c r="M68" s="47">
        <v>0</v>
      </c>
    </row>
    <row r="69" spans="1:13" ht="42">
      <c r="A69" s="48" t="s">
        <v>269</v>
      </c>
      <c r="B69" s="30">
        <v>65</v>
      </c>
      <c r="C69" s="55" t="s">
        <v>200</v>
      </c>
      <c r="D69" s="56" t="s">
        <v>199</v>
      </c>
      <c r="E69" s="57" t="s">
        <v>115</v>
      </c>
      <c r="F69" s="46">
        <v>103</v>
      </c>
      <c r="G69" s="56">
        <v>0</v>
      </c>
      <c r="H69" s="62">
        <v>0</v>
      </c>
      <c r="I69" s="83">
        <v>0</v>
      </c>
      <c r="J69" s="81">
        <v>0</v>
      </c>
      <c r="K69" s="81">
        <v>0</v>
      </c>
      <c r="L69" s="81">
        <v>0</v>
      </c>
      <c r="M69" s="47">
        <v>0</v>
      </c>
    </row>
    <row r="70" spans="1:13" ht="52.5">
      <c r="A70" s="48" t="s">
        <v>269</v>
      </c>
      <c r="B70" s="30">
        <v>66</v>
      </c>
      <c r="C70" s="55" t="s">
        <v>201</v>
      </c>
      <c r="D70" s="56" t="s">
        <v>203</v>
      </c>
      <c r="E70" s="57" t="s">
        <v>202</v>
      </c>
      <c r="F70" s="56">
        <v>101.37</v>
      </c>
      <c r="G70" s="56">
        <v>0</v>
      </c>
      <c r="H70" s="62">
        <v>0</v>
      </c>
      <c r="I70" s="83">
        <v>0</v>
      </c>
      <c r="J70" s="81">
        <v>0</v>
      </c>
      <c r="K70" s="81">
        <v>0</v>
      </c>
      <c r="L70" s="81">
        <v>0</v>
      </c>
      <c r="M70" s="47">
        <v>0</v>
      </c>
    </row>
    <row r="71" spans="1:13" ht="73.5">
      <c r="A71" s="48" t="s">
        <v>269</v>
      </c>
      <c r="B71" s="30">
        <v>67</v>
      </c>
      <c r="C71" s="55" t="s">
        <v>204</v>
      </c>
      <c r="D71" s="56" t="s">
        <v>281</v>
      </c>
      <c r="E71" s="86" t="s">
        <v>206</v>
      </c>
      <c r="F71" s="87">
        <v>735.06</v>
      </c>
      <c r="G71" s="87">
        <v>1</v>
      </c>
      <c r="H71" s="88">
        <v>5000</v>
      </c>
      <c r="I71" s="88">
        <v>4500</v>
      </c>
      <c r="J71" s="59">
        <v>700</v>
      </c>
      <c r="K71" s="59">
        <v>212</v>
      </c>
      <c r="L71" s="59">
        <v>3</v>
      </c>
      <c r="M71" s="59">
        <v>215</v>
      </c>
    </row>
    <row r="72" spans="1:13" ht="115.5">
      <c r="A72" s="48" t="s">
        <v>269</v>
      </c>
      <c r="B72" s="30">
        <v>68</v>
      </c>
      <c r="C72" s="89" t="s">
        <v>282</v>
      </c>
      <c r="D72" s="90" t="s">
        <v>211</v>
      </c>
      <c r="E72" s="91" t="s">
        <v>210</v>
      </c>
      <c r="F72" s="56">
        <v>31.99</v>
      </c>
      <c r="G72" s="56">
        <v>0</v>
      </c>
      <c r="H72" s="62">
        <v>0</v>
      </c>
      <c r="I72" s="62">
        <v>0</v>
      </c>
      <c r="J72" s="81">
        <v>0</v>
      </c>
      <c r="K72" s="81">
        <v>0</v>
      </c>
      <c r="L72" s="81">
        <v>0</v>
      </c>
      <c r="M72" s="47">
        <v>0</v>
      </c>
    </row>
    <row r="73" spans="1:13" ht="126">
      <c r="A73" s="39" t="s">
        <v>269</v>
      </c>
      <c r="B73" s="30">
        <v>69</v>
      </c>
      <c r="C73" s="89" t="s">
        <v>283</v>
      </c>
      <c r="D73" s="90" t="s">
        <v>215</v>
      </c>
      <c r="E73" s="91" t="s">
        <v>214</v>
      </c>
      <c r="F73" s="56">
        <v>106.46</v>
      </c>
      <c r="G73" s="77">
        <v>7</v>
      </c>
      <c r="H73" s="62">
        <v>4234</v>
      </c>
      <c r="I73" s="62">
        <v>135</v>
      </c>
      <c r="J73" s="81">
        <v>6210</v>
      </c>
      <c r="K73" s="81">
        <v>155</v>
      </c>
      <c r="L73" s="81">
        <v>20</v>
      </c>
      <c r="M73" s="47">
        <v>175</v>
      </c>
    </row>
    <row r="74" spans="1:13" ht="105">
      <c r="A74" s="39" t="s">
        <v>269</v>
      </c>
      <c r="B74" s="30">
        <v>70</v>
      </c>
      <c r="C74" s="89" t="s">
        <v>284</v>
      </c>
      <c r="D74" s="90" t="s">
        <v>219</v>
      </c>
      <c r="E74" s="91" t="s">
        <v>218</v>
      </c>
      <c r="F74" s="56">
        <v>101.92</v>
      </c>
      <c r="G74" s="77">
        <v>2</v>
      </c>
      <c r="H74" s="62">
        <v>5000</v>
      </c>
      <c r="I74" s="62">
        <v>556</v>
      </c>
      <c r="J74" s="81">
        <v>5000</v>
      </c>
      <c r="K74" s="81">
        <v>100</v>
      </c>
      <c r="L74" s="81">
        <v>12</v>
      </c>
      <c r="M74" s="47">
        <v>112</v>
      </c>
    </row>
    <row r="75" spans="1:13" ht="136.5">
      <c r="A75" s="39" t="s">
        <v>269</v>
      </c>
      <c r="B75" s="30">
        <v>71</v>
      </c>
      <c r="C75" s="89" t="s">
        <v>285</v>
      </c>
      <c r="D75" s="92" t="s">
        <v>286</v>
      </c>
      <c r="E75" s="92" t="s">
        <v>115</v>
      </c>
      <c r="F75" s="93" t="s">
        <v>287</v>
      </c>
      <c r="G75" s="93">
        <v>2</v>
      </c>
      <c r="H75" s="94">
        <v>1500</v>
      </c>
      <c r="I75" s="94">
        <v>1565</v>
      </c>
      <c r="J75" s="94">
        <v>240</v>
      </c>
      <c r="K75" s="94">
        <v>42</v>
      </c>
      <c r="L75" s="94">
        <v>3</v>
      </c>
      <c r="M75" s="94">
        <f>K75+L75</f>
        <v>45</v>
      </c>
    </row>
    <row r="76" spans="1:13" ht="42">
      <c r="A76" s="48" t="s">
        <v>269</v>
      </c>
      <c r="B76" s="30">
        <v>72</v>
      </c>
      <c r="C76" s="89" t="s">
        <v>288</v>
      </c>
      <c r="D76" s="90" t="s">
        <v>219</v>
      </c>
      <c r="E76" s="91" t="s">
        <v>210</v>
      </c>
      <c r="F76" s="56">
        <v>20.440000000000001</v>
      </c>
      <c r="G76" s="77">
        <v>1</v>
      </c>
      <c r="H76" s="71">
        <v>0</v>
      </c>
      <c r="I76" s="71">
        <v>0</v>
      </c>
      <c r="J76" s="71">
        <v>0</v>
      </c>
      <c r="K76" s="71">
        <v>0</v>
      </c>
      <c r="L76" s="71">
        <v>0</v>
      </c>
      <c r="M76" s="47">
        <f>K76+L76</f>
        <v>0</v>
      </c>
    </row>
    <row r="77" spans="1:13" ht="21">
      <c r="A77" s="95"/>
      <c r="B77" s="30">
        <v>73</v>
      </c>
      <c r="C77" s="43" t="s">
        <v>226</v>
      </c>
      <c r="D77" s="45" t="s">
        <v>228</v>
      </c>
      <c r="E77" s="45" t="s">
        <v>154</v>
      </c>
      <c r="F77" s="73" t="s">
        <v>289</v>
      </c>
      <c r="G77" s="77">
        <v>0</v>
      </c>
      <c r="H77" s="71"/>
      <c r="I77" s="71">
        <v>41</v>
      </c>
      <c r="J77" s="71"/>
      <c r="K77" s="71">
        <v>23</v>
      </c>
      <c r="L77" s="71">
        <v>3</v>
      </c>
      <c r="M77" s="71">
        <v>26</v>
      </c>
    </row>
    <row r="78" spans="1:13">
      <c r="A78" s="95" t="s">
        <v>290</v>
      </c>
      <c r="B78" s="30">
        <v>74</v>
      </c>
      <c r="C78" s="95" t="s">
        <v>291</v>
      </c>
      <c r="D78" s="35" t="s">
        <v>292</v>
      </c>
      <c r="E78" s="35" t="s">
        <v>7</v>
      </c>
      <c r="F78" s="77" t="s">
        <v>293</v>
      </c>
      <c r="G78" s="77">
        <v>1</v>
      </c>
      <c r="H78" s="96">
        <v>1500</v>
      </c>
      <c r="I78" s="96">
        <v>161</v>
      </c>
      <c r="J78" s="96">
        <v>1000</v>
      </c>
      <c r="K78" s="96">
        <v>9</v>
      </c>
      <c r="L78" s="96">
        <v>0</v>
      </c>
      <c r="M78" s="96">
        <f>+K78+L78</f>
        <v>9</v>
      </c>
    </row>
    <row r="79" spans="1:13" ht="42">
      <c r="A79" s="95" t="s">
        <v>294</v>
      </c>
      <c r="B79" s="30">
        <v>75</v>
      </c>
      <c r="C79" s="31" t="s">
        <v>233</v>
      </c>
      <c r="D79" s="31" t="s">
        <v>295</v>
      </c>
      <c r="E79" s="45" t="s">
        <v>235</v>
      </c>
      <c r="F79" s="73">
        <v>101.282</v>
      </c>
      <c r="G79" s="77">
        <v>1</v>
      </c>
      <c r="H79" s="71">
        <v>0</v>
      </c>
      <c r="I79" s="71">
        <v>0</v>
      </c>
      <c r="J79" s="71">
        <v>0</v>
      </c>
      <c r="K79" s="71">
        <v>0</v>
      </c>
      <c r="L79" s="71">
        <v>0</v>
      </c>
      <c r="M79" s="71">
        <v>0</v>
      </c>
    </row>
    <row r="80" spans="1:13" ht="43.5">
      <c r="A80" s="95" t="s">
        <v>290</v>
      </c>
      <c r="B80" s="78">
        <v>76</v>
      </c>
      <c r="C80" s="33" t="s">
        <v>237</v>
      </c>
      <c r="D80" s="33" t="s">
        <v>296</v>
      </c>
      <c r="E80" s="78" t="s">
        <v>7</v>
      </c>
      <c r="F80" s="78">
        <v>10.53</v>
      </c>
      <c r="G80" s="78">
        <v>0</v>
      </c>
      <c r="H80" s="78">
        <v>0</v>
      </c>
      <c r="I80" s="78">
        <v>0</v>
      </c>
      <c r="J80" s="78">
        <v>0</v>
      </c>
      <c r="K80" s="78">
        <v>0</v>
      </c>
      <c r="L80" s="78">
        <v>0</v>
      </c>
      <c r="M80" s="78">
        <v>0</v>
      </c>
    </row>
    <row r="81" spans="1:13">
      <c r="A81" s="97"/>
      <c r="B81" s="30"/>
      <c r="C81" s="95" t="s">
        <v>240</v>
      </c>
      <c r="D81" s="6"/>
      <c r="E81" s="6"/>
      <c r="F81" s="98"/>
      <c r="G81" s="77">
        <f t="shared" ref="G81:L81" si="1">SUM(G5:G80)</f>
        <v>244</v>
      </c>
      <c r="H81" s="71" t="e">
        <f t="shared" si="1"/>
        <v>#REF!</v>
      </c>
      <c r="I81" s="71">
        <f t="shared" si="1"/>
        <v>31433.83870967742</v>
      </c>
      <c r="J81" s="71" t="e">
        <f t="shared" si="1"/>
        <v>#REF!</v>
      </c>
      <c r="K81" s="71">
        <f t="shared" si="1"/>
        <v>58167</v>
      </c>
      <c r="L81" s="71">
        <f t="shared" si="1"/>
        <v>20429</v>
      </c>
      <c r="M81" s="71">
        <f>SUM(M5:M79)</f>
        <v>78591</v>
      </c>
    </row>
  </sheetData>
  <mergeCells count="3">
    <mergeCell ref="H1:I1"/>
    <mergeCell ref="J1:M1"/>
    <mergeCell ref="K2:M2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4"/>
  <sheetViews>
    <sheetView workbookViewId="0">
      <selection sqref="A1:O84"/>
    </sheetView>
  </sheetViews>
  <sheetFormatPr defaultRowHeight="15"/>
  <sheetData>
    <row r="1" spans="1:15">
      <c r="A1" s="49"/>
      <c r="B1" s="95"/>
      <c r="C1" s="49"/>
      <c r="D1" s="49"/>
      <c r="E1" s="49"/>
      <c r="F1" s="49"/>
      <c r="G1" s="49"/>
      <c r="H1" s="49"/>
      <c r="I1" s="274" t="s">
        <v>297</v>
      </c>
      <c r="J1" s="274"/>
      <c r="K1" s="274"/>
      <c r="L1" s="49"/>
      <c r="M1" s="49"/>
      <c r="N1" s="49"/>
      <c r="O1" s="49"/>
    </row>
    <row r="2" spans="1:15">
      <c r="A2" s="275" t="s">
        <v>298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</row>
    <row r="3" spans="1:15">
      <c r="A3" s="99"/>
      <c r="B3" s="100"/>
      <c r="C3" s="49"/>
      <c r="D3" s="101"/>
      <c r="E3" s="101"/>
      <c r="F3" s="102"/>
      <c r="G3" s="102"/>
      <c r="H3" s="102"/>
      <c r="I3" s="102"/>
      <c r="J3" s="102"/>
      <c r="K3" s="102"/>
      <c r="L3" s="101"/>
      <c r="M3" s="103" t="s">
        <v>299</v>
      </c>
      <c r="N3" s="101"/>
      <c r="O3" s="101"/>
    </row>
    <row r="4" spans="1:15" ht="63">
      <c r="A4" s="55" t="s">
        <v>242</v>
      </c>
      <c r="B4" s="104" t="s">
        <v>3</v>
      </c>
      <c r="C4" s="55" t="s">
        <v>300</v>
      </c>
      <c r="D4" s="55" t="s">
        <v>301</v>
      </c>
      <c r="E4" s="55" t="s">
        <v>245</v>
      </c>
      <c r="F4" s="276" t="s">
        <v>302</v>
      </c>
      <c r="G4" s="276"/>
      <c r="H4" s="272" t="s">
        <v>303</v>
      </c>
      <c r="I4" s="272"/>
      <c r="J4" s="272"/>
      <c r="K4" s="276" t="s">
        <v>304</v>
      </c>
      <c r="L4" s="276"/>
      <c r="M4" s="276" t="s">
        <v>305</v>
      </c>
      <c r="N4" s="276" t="s">
        <v>305</v>
      </c>
      <c r="O4" s="55" t="s">
        <v>306</v>
      </c>
    </row>
    <row r="5" spans="1:15" ht="21">
      <c r="A5" s="55"/>
      <c r="B5" s="104"/>
      <c r="C5" s="32"/>
      <c r="D5" s="55"/>
      <c r="E5" s="55"/>
      <c r="F5" s="55" t="s">
        <v>307</v>
      </c>
      <c r="G5" s="55" t="s">
        <v>308</v>
      </c>
      <c r="H5" s="272" t="s">
        <v>307</v>
      </c>
      <c r="I5" s="272"/>
      <c r="J5" s="55" t="s">
        <v>309</v>
      </c>
      <c r="K5" s="55" t="s">
        <v>310</v>
      </c>
      <c r="L5" s="55" t="s">
        <v>311</v>
      </c>
      <c r="M5" s="55" t="s">
        <v>310</v>
      </c>
      <c r="N5" s="55" t="s">
        <v>311</v>
      </c>
      <c r="O5" s="55"/>
    </row>
    <row r="6" spans="1:15">
      <c r="A6" s="32"/>
      <c r="B6" s="104"/>
      <c r="C6" s="105" t="s">
        <v>256</v>
      </c>
      <c r="D6" s="32"/>
      <c r="E6" s="32"/>
      <c r="F6" s="106"/>
      <c r="G6" s="106"/>
      <c r="H6" s="106" t="s">
        <v>312</v>
      </c>
      <c r="I6" s="106" t="s">
        <v>313</v>
      </c>
      <c r="J6" s="106"/>
      <c r="K6" s="106"/>
      <c r="L6" s="106"/>
      <c r="M6" s="106"/>
      <c r="N6" s="106"/>
      <c r="O6" s="102"/>
    </row>
    <row r="7" spans="1:15" ht="42">
      <c r="A7" s="105" t="s">
        <v>254</v>
      </c>
      <c r="B7" s="107" t="s">
        <v>255</v>
      </c>
      <c r="C7" s="49"/>
      <c r="D7" s="105" t="s">
        <v>314</v>
      </c>
      <c r="E7" s="105" t="s">
        <v>257</v>
      </c>
      <c r="F7" s="108" t="s">
        <v>258</v>
      </c>
      <c r="G7" s="108" t="s">
        <v>259</v>
      </c>
      <c r="H7" s="108" t="s">
        <v>260</v>
      </c>
      <c r="I7" s="108" t="s">
        <v>261</v>
      </c>
      <c r="J7" s="108" t="s">
        <v>262</v>
      </c>
      <c r="K7" s="108" t="s">
        <v>263</v>
      </c>
      <c r="L7" s="108" t="s">
        <v>264</v>
      </c>
      <c r="M7" s="108" t="s">
        <v>265</v>
      </c>
      <c r="N7" s="108" t="s">
        <v>266</v>
      </c>
      <c r="O7" s="108" t="s">
        <v>315</v>
      </c>
    </row>
    <row r="8" spans="1:15" ht="31.5">
      <c r="A8" s="32">
        <v>1</v>
      </c>
      <c r="B8" s="43" t="s">
        <v>316</v>
      </c>
      <c r="C8" s="109" t="s">
        <v>28</v>
      </c>
      <c r="D8" s="110" t="s">
        <v>27</v>
      </c>
      <c r="E8" s="111" t="s">
        <v>317</v>
      </c>
      <c r="F8" s="47">
        <v>17.68</v>
      </c>
      <c r="G8" s="47">
        <v>0</v>
      </c>
      <c r="H8" s="47">
        <v>6</v>
      </c>
      <c r="I8" s="47">
        <v>2.62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v>8.6199999999999992</v>
      </c>
    </row>
    <row r="9" spans="1:15" ht="31.5">
      <c r="A9" s="32">
        <v>2</v>
      </c>
      <c r="B9" s="43" t="s">
        <v>29</v>
      </c>
      <c r="C9" s="109" t="s">
        <v>28</v>
      </c>
      <c r="D9" s="110" t="s">
        <v>31</v>
      </c>
      <c r="E9" s="111" t="s">
        <v>318</v>
      </c>
      <c r="F9" s="47">
        <v>1130.83</v>
      </c>
      <c r="G9" s="47">
        <v>197.63</v>
      </c>
      <c r="H9" s="47">
        <v>86.85</v>
      </c>
      <c r="I9" s="47">
        <v>693.01</v>
      </c>
      <c r="J9" s="47">
        <v>70.17</v>
      </c>
      <c r="K9" s="47">
        <v>166</v>
      </c>
      <c r="L9" s="47">
        <v>1.28</v>
      </c>
      <c r="M9" s="47">
        <v>241.64</v>
      </c>
      <c r="N9" s="47">
        <v>0.21</v>
      </c>
      <c r="O9" s="62">
        <f>H9+I9+J9+M9+N9</f>
        <v>1091.8800000000001</v>
      </c>
    </row>
    <row r="10" spans="1:15" ht="21">
      <c r="A10" s="32">
        <v>3</v>
      </c>
      <c r="B10" s="43" t="s">
        <v>32</v>
      </c>
      <c r="C10" s="109" t="s">
        <v>35</v>
      </c>
      <c r="D10" s="110" t="s">
        <v>34</v>
      </c>
      <c r="E10" s="111" t="s">
        <v>319</v>
      </c>
      <c r="F10" s="62">
        <v>25</v>
      </c>
      <c r="G10" s="62">
        <v>440</v>
      </c>
      <c r="H10" s="62">
        <v>4.62</v>
      </c>
      <c r="I10" s="62">
        <v>0.42</v>
      </c>
      <c r="J10" s="62">
        <v>17.765000000000001</v>
      </c>
      <c r="K10" s="62">
        <v>0</v>
      </c>
      <c r="L10" s="62">
        <v>0</v>
      </c>
      <c r="M10" s="62">
        <v>0</v>
      </c>
      <c r="N10" s="62">
        <v>0</v>
      </c>
      <c r="O10" s="62">
        <f>H10+I10+J10+M10</f>
        <v>22.805</v>
      </c>
    </row>
    <row r="11" spans="1:15" ht="21">
      <c r="A11" s="32">
        <v>4</v>
      </c>
      <c r="B11" s="43" t="s">
        <v>36</v>
      </c>
      <c r="C11" s="109" t="s">
        <v>38</v>
      </c>
      <c r="D11" s="110" t="s">
        <v>31</v>
      </c>
      <c r="E11" s="111" t="s">
        <v>320</v>
      </c>
      <c r="F11" s="47">
        <v>277</v>
      </c>
      <c r="G11" s="47">
        <v>0</v>
      </c>
      <c r="H11" s="47">
        <v>2.1</v>
      </c>
      <c r="I11" s="47">
        <v>0.14000000000000001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62">
        <f t="shared" ref="O11:O41" si="0">H11+I11+J11+M11+N11</f>
        <v>2.2400000000000002</v>
      </c>
    </row>
    <row r="12" spans="1:15" ht="42">
      <c r="A12" s="32">
        <v>5</v>
      </c>
      <c r="B12" s="43" t="s">
        <v>39</v>
      </c>
      <c r="C12" s="109" t="s">
        <v>40</v>
      </c>
      <c r="D12" s="110" t="s">
        <v>31</v>
      </c>
      <c r="E12" s="111" t="s">
        <v>321</v>
      </c>
      <c r="F12" s="47">
        <v>258.14999999999998</v>
      </c>
      <c r="G12" s="47">
        <v>0</v>
      </c>
      <c r="H12" s="47">
        <v>10.029999999999999</v>
      </c>
      <c r="I12" s="47">
        <v>1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62">
        <f t="shared" si="0"/>
        <v>11.03</v>
      </c>
    </row>
    <row r="13" spans="1:15" ht="42">
      <c r="A13" s="32">
        <v>6</v>
      </c>
      <c r="B13" s="43" t="s">
        <v>41</v>
      </c>
      <c r="C13" s="109" t="s">
        <v>43</v>
      </c>
      <c r="D13" s="110" t="s">
        <v>31</v>
      </c>
      <c r="E13" s="111">
        <v>28.33</v>
      </c>
      <c r="F13" s="62">
        <v>251.2</v>
      </c>
      <c r="G13" s="62">
        <v>0</v>
      </c>
      <c r="H13" s="62">
        <v>3.77</v>
      </c>
      <c r="I13" s="62">
        <v>18.53</v>
      </c>
      <c r="J13" s="62">
        <v>0</v>
      </c>
      <c r="K13" s="62">
        <v>0</v>
      </c>
      <c r="L13" s="62">
        <v>0</v>
      </c>
      <c r="M13" s="62">
        <v>0</v>
      </c>
      <c r="N13" s="62">
        <v>0</v>
      </c>
      <c r="O13" s="62">
        <f t="shared" si="0"/>
        <v>22.3</v>
      </c>
    </row>
    <row r="14" spans="1:15" ht="42">
      <c r="A14" s="32">
        <v>7</v>
      </c>
      <c r="B14" s="43" t="s">
        <v>44</v>
      </c>
      <c r="C14" s="109" t="s">
        <v>45</v>
      </c>
      <c r="D14" s="110" t="s">
        <v>31</v>
      </c>
      <c r="E14" s="111">
        <v>68.959999999999994</v>
      </c>
      <c r="F14" s="62">
        <v>1033.8</v>
      </c>
      <c r="G14" s="62">
        <v>0</v>
      </c>
      <c r="H14" s="62">
        <v>38.71</v>
      </c>
      <c r="I14" s="62">
        <v>20.73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f t="shared" si="0"/>
        <v>59.44</v>
      </c>
    </row>
    <row r="15" spans="1:15" ht="42">
      <c r="A15" s="32">
        <v>8</v>
      </c>
      <c r="B15" s="43" t="s">
        <v>46</v>
      </c>
      <c r="C15" s="109" t="s">
        <v>48</v>
      </c>
      <c r="D15" s="110" t="s">
        <v>47</v>
      </c>
      <c r="E15" s="111" t="s">
        <v>322</v>
      </c>
      <c r="F15" s="62">
        <v>150</v>
      </c>
      <c r="G15" s="62">
        <v>91.56</v>
      </c>
      <c r="H15" s="62">
        <v>60</v>
      </c>
      <c r="I15" s="62">
        <v>130.82</v>
      </c>
      <c r="J15" s="62">
        <v>23.7</v>
      </c>
      <c r="K15" s="62">
        <v>0</v>
      </c>
      <c r="L15" s="62">
        <v>0</v>
      </c>
      <c r="M15" s="62">
        <v>0</v>
      </c>
      <c r="N15" s="62">
        <v>0</v>
      </c>
      <c r="O15" s="62">
        <f t="shared" si="0"/>
        <v>214.51999999999998</v>
      </c>
    </row>
    <row r="16" spans="1:15" ht="31.5">
      <c r="A16" s="32">
        <v>9</v>
      </c>
      <c r="B16" s="43" t="s">
        <v>49</v>
      </c>
      <c r="C16" s="109" t="s">
        <v>28</v>
      </c>
      <c r="D16" s="110" t="s">
        <v>51</v>
      </c>
      <c r="E16" s="111" t="s">
        <v>321</v>
      </c>
      <c r="F16" s="47">
        <v>26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62">
        <f t="shared" si="0"/>
        <v>0</v>
      </c>
    </row>
    <row r="17" spans="1:15" ht="52.5">
      <c r="A17" s="32">
        <v>10</v>
      </c>
      <c r="B17" s="43" t="s">
        <v>52</v>
      </c>
      <c r="C17" s="109" t="s">
        <v>54</v>
      </c>
      <c r="D17" s="110" t="s">
        <v>53</v>
      </c>
      <c r="E17" s="111">
        <v>1034</v>
      </c>
      <c r="F17" s="62">
        <v>35</v>
      </c>
      <c r="G17" s="62">
        <v>3721</v>
      </c>
      <c r="H17" s="62">
        <v>40</v>
      </c>
      <c r="I17" s="62">
        <v>0</v>
      </c>
      <c r="J17" s="62">
        <v>482.91</v>
      </c>
      <c r="K17" s="62">
        <v>0</v>
      </c>
      <c r="L17" s="62">
        <v>100</v>
      </c>
      <c r="M17" s="62">
        <v>0</v>
      </c>
      <c r="N17" s="62">
        <v>65.38</v>
      </c>
      <c r="O17" s="62">
        <f t="shared" si="0"/>
        <v>588.29000000000008</v>
      </c>
    </row>
    <row r="18" spans="1:15" ht="42">
      <c r="A18" s="32">
        <v>11</v>
      </c>
      <c r="B18" s="43" t="s">
        <v>55</v>
      </c>
      <c r="C18" s="109" t="s">
        <v>57</v>
      </c>
      <c r="D18" s="110" t="s">
        <v>31</v>
      </c>
      <c r="E18" s="111" t="s">
        <v>270</v>
      </c>
      <c r="F18" s="62">
        <v>338</v>
      </c>
      <c r="G18" s="62">
        <v>285</v>
      </c>
      <c r="H18" s="62">
        <v>0</v>
      </c>
      <c r="I18" s="62">
        <v>144.52000000000001</v>
      </c>
      <c r="J18" s="62">
        <v>121.1</v>
      </c>
      <c r="K18" s="62">
        <v>0</v>
      </c>
      <c r="L18" s="62">
        <v>0</v>
      </c>
      <c r="M18" s="62">
        <v>0</v>
      </c>
      <c r="N18" s="62">
        <v>0</v>
      </c>
      <c r="O18" s="62">
        <f t="shared" si="0"/>
        <v>265.62</v>
      </c>
    </row>
    <row r="19" spans="1:15" ht="73.5">
      <c r="A19" s="32">
        <v>12</v>
      </c>
      <c r="B19" s="43" t="s">
        <v>58</v>
      </c>
      <c r="C19" s="109" t="s">
        <v>59</v>
      </c>
      <c r="D19" s="110" t="s">
        <v>31</v>
      </c>
      <c r="E19" s="111" t="s">
        <v>323</v>
      </c>
      <c r="F19" s="62">
        <v>841</v>
      </c>
      <c r="G19" s="62">
        <v>328.55</v>
      </c>
      <c r="H19" s="62">
        <v>79</v>
      </c>
      <c r="I19" s="62">
        <v>542.91999999999996</v>
      </c>
      <c r="J19" s="62">
        <v>235.71</v>
      </c>
      <c r="K19" s="62">
        <v>0</v>
      </c>
      <c r="L19" s="62">
        <v>58.88</v>
      </c>
      <c r="M19" s="62">
        <v>115.27</v>
      </c>
      <c r="N19" s="62">
        <v>52.38</v>
      </c>
      <c r="O19" s="62">
        <f t="shared" si="0"/>
        <v>1025.28</v>
      </c>
    </row>
    <row r="20" spans="1:15" ht="63">
      <c r="A20" s="32">
        <v>13</v>
      </c>
      <c r="B20" s="43" t="s">
        <v>60</v>
      </c>
      <c r="C20" s="109" t="s">
        <v>62</v>
      </c>
      <c r="D20" s="110" t="s">
        <v>31</v>
      </c>
      <c r="E20" s="111" t="s">
        <v>321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62">
        <f t="shared" si="0"/>
        <v>0</v>
      </c>
    </row>
    <row r="21" spans="1:15" ht="52.5">
      <c r="A21" s="32">
        <v>14</v>
      </c>
      <c r="B21" s="43" t="s">
        <v>63</v>
      </c>
      <c r="C21" s="109" t="s">
        <v>35</v>
      </c>
      <c r="D21" s="110" t="s">
        <v>31</v>
      </c>
      <c r="E21" s="111" t="s">
        <v>321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62">
        <f t="shared" si="0"/>
        <v>0</v>
      </c>
    </row>
    <row r="22" spans="1:15" ht="52.5">
      <c r="A22" s="32">
        <v>15</v>
      </c>
      <c r="B22" s="43" t="s">
        <v>65</v>
      </c>
      <c r="C22" s="109" t="s">
        <v>62</v>
      </c>
      <c r="D22" s="110" t="s">
        <v>31</v>
      </c>
      <c r="E22" s="111">
        <v>60.7</v>
      </c>
      <c r="F22" s="62">
        <v>100</v>
      </c>
      <c r="G22" s="62">
        <v>3.78</v>
      </c>
      <c r="H22" s="62">
        <v>30</v>
      </c>
      <c r="I22" s="62">
        <v>112</v>
      </c>
      <c r="J22" s="62">
        <v>1.8</v>
      </c>
      <c r="K22" s="62">
        <v>150</v>
      </c>
      <c r="L22" s="62">
        <v>0</v>
      </c>
      <c r="M22" s="62">
        <v>100</v>
      </c>
      <c r="N22" s="62">
        <v>0</v>
      </c>
      <c r="O22" s="62">
        <f t="shared" si="0"/>
        <v>243.8</v>
      </c>
    </row>
    <row r="23" spans="1:15" ht="63">
      <c r="A23" s="32">
        <v>16</v>
      </c>
      <c r="B23" s="43" t="s">
        <v>67</v>
      </c>
      <c r="C23" s="109" t="s">
        <v>68</v>
      </c>
      <c r="D23" s="110" t="s">
        <v>31</v>
      </c>
      <c r="E23" s="111" t="s">
        <v>272</v>
      </c>
      <c r="F23" s="62">
        <v>518.83000000000004</v>
      </c>
      <c r="G23" s="62">
        <v>367.98</v>
      </c>
      <c r="H23" s="62">
        <v>0</v>
      </c>
      <c r="I23" s="62">
        <v>269.81</v>
      </c>
      <c r="J23" s="62">
        <v>114.03</v>
      </c>
      <c r="K23" s="62">
        <v>0</v>
      </c>
      <c r="L23" s="62">
        <v>0</v>
      </c>
      <c r="M23" s="62">
        <v>0</v>
      </c>
      <c r="N23" s="62">
        <v>0</v>
      </c>
      <c r="O23" s="62">
        <f t="shared" si="0"/>
        <v>383.84000000000003</v>
      </c>
    </row>
    <row r="24" spans="1:15" ht="63">
      <c r="A24" s="32">
        <v>17</v>
      </c>
      <c r="B24" s="43" t="s">
        <v>69</v>
      </c>
      <c r="C24" s="109" t="s">
        <v>71</v>
      </c>
      <c r="D24" s="110" t="s">
        <v>31</v>
      </c>
      <c r="E24" s="111">
        <v>15.96</v>
      </c>
      <c r="F24" s="62">
        <v>728.35</v>
      </c>
      <c r="G24" s="62">
        <v>0</v>
      </c>
      <c r="H24" s="62">
        <v>0</v>
      </c>
      <c r="I24" s="62">
        <v>9.33</v>
      </c>
      <c r="J24" s="62">
        <v>0</v>
      </c>
      <c r="K24" s="62">
        <v>0</v>
      </c>
      <c r="L24" s="62">
        <v>0</v>
      </c>
      <c r="M24" s="62">
        <v>0</v>
      </c>
      <c r="N24" s="62">
        <v>0</v>
      </c>
      <c r="O24" s="62">
        <f t="shared" si="0"/>
        <v>9.33</v>
      </c>
    </row>
    <row r="25" spans="1:15" ht="73.5">
      <c r="A25" s="32">
        <v>18</v>
      </c>
      <c r="B25" s="43" t="s">
        <v>72</v>
      </c>
      <c r="C25" s="109" t="s">
        <v>35</v>
      </c>
      <c r="D25" s="110" t="s">
        <v>31</v>
      </c>
      <c r="E25" s="111">
        <v>30.35</v>
      </c>
      <c r="F25" s="62">
        <v>1310.25</v>
      </c>
      <c r="G25" s="62">
        <v>0</v>
      </c>
      <c r="H25" s="62">
        <v>9.52</v>
      </c>
      <c r="I25" s="62">
        <v>147.07</v>
      </c>
      <c r="J25" s="62">
        <v>0</v>
      </c>
      <c r="K25" s="62">
        <v>0</v>
      </c>
      <c r="L25" s="62">
        <v>0</v>
      </c>
      <c r="M25" s="62">
        <v>0</v>
      </c>
      <c r="N25" s="62">
        <v>0</v>
      </c>
      <c r="O25" s="62">
        <f t="shared" si="0"/>
        <v>156.59</v>
      </c>
    </row>
    <row r="26" spans="1:15" ht="52.5">
      <c r="A26" s="32">
        <v>19</v>
      </c>
      <c r="B26" s="43" t="s">
        <v>74</v>
      </c>
      <c r="C26" s="109" t="s">
        <v>35</v>
      </c>
      <c r="D26" s="110" t="s">
        <v>7</v>
      </c>
      <c r="E26" s="111">
        <v>14.15</v>
      </c>
      <c r="F26" s="62">
        <v>632.54999999999995</v>
      </c>
      <c r="G26" s="62">
        <v>0</v>
      </c>
      <c r="H26" s="62">
        <v>0</v>
      </c>
      <c r="I26" s="62">
        <v>3.53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f t="shared" si="0"/>
        <v>3.53</v>
      </c>
    </row>
    <row r="27" spans="1:15" ht="63">
      <c r="A27" s="32">
        <v>20</v>
      </c>
      <c r="B27" s="43" t="s">
        <v>76</v>
      </c>
      <c r="C27" s="109" t="s">
        <v>78</v>
      </c>
      <c r="D27" s="110" t="s">
        <v>31</v>
      </c>
      <c r="E27" s="111" t="s">
        <v>324</v>
      </c>
      <c r="F27" s="62">
        <v>2500</v>
      </c>
      <c r="G27" s="62">
        <v>17.739999999999998</v>
      </c>
      <c r="H27" s="62">
        <v>0</v>
      </c>
      <c r="I27" s="62">
        <v>16.71</v>
      </c>
      <c r="J27" s="62">
        <v>0.01</v>
      </c>
      <c r="K27" s="62">
        <v>0</v>
      </c>
      <c r="L27" s="62">
        <v>0.1</v>
      </c>
      <c r="M27" s="62">
        <v>0</v>
      </c>
      <c r="N27" s="62">
        <v>0.1</v>
      </c>
      <c r="O27" s="62">
        <f t="shared" si="0"/>
        <v>16.820000000000004</v>
      </c>
    </row>
    <row r="28" spans="1:15" ht="42">
      <c r="A28" s="32">
        <v>21</v>
      </c>
      <c r="B28" s="43" t="s">
        <v>79</v>
      </c>
      <c r="C28" s="109" t="s">
        <v>81</v>
      </c>
      <c r="D28" s="110" t="s">
        <v>31</v>
      </c>
      <c r="E28" s="111" t="s">
        <v>321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62">
        <f t="shared" si="0"/>
        <v>0</v>
      </c>
    </row>
    <row r="29" spans="1:15" ht="42">
      <c r="A29" s="32">
        <v>22</v>
      </c>
      <c r="B29" s="43" t="s">
        <v>82</v>
      </c>
      <c r="C29" s="109" t="s">
        <v>83</v>
      </c>
      <c r="D29" s="110" t="s">
        <v>31</v>
      </c>
      <c r="E29" s="111">
        <v>56</v>
      </c>
      <c r="F29" s="62">
        <v>500.57</v>
      </c>
      <c r="G29" s="62">
        <v>0</v>
      </c>
      <c r="H29" s="62">
        <v>50</v>
      </c>
      <c r="I29" s="62">
        <v>0</v>
      </c>
      <c r="J29" s="62">
        <v>0</v>
      </c>
      <c r="K29" s="62">
        <v>175</v>
      </c>
      <c r="L29" s="62">
        <v>0</v>
      </c>
      <c r="M29" s="62">
        <v>0</v>
      </c>
      <c r="N29" s="62">
        <v>0</v>
      </c>
      <c r="O29" s="62">
        <f t="shared" si="0"/>
        <v>50</v>
      </c>
    </row>
    <row r="30" spans="1:15" ht="42">
      <c r="A30" s="32">
        <v>23</v>
      </c>
      <c r="B30" s="43" t="s">
        <v>84</v>
      </c>
      <c r="C30" s="109" t="s">
        <v>86</v>
      </c>
      <c r="D30" s="110" t="s">
        <v>31</v>
      </c>
      <c r="E30" s="111" t="s">
        <v>321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62">
        <f t="shared" si="0"/>
        <v>0</v>
      </c>
    </row>
    <row r="31" spans="1:15" ht="42">
      <c r="A31" s="32">
        <v>24</v>
      </c>
      <c r="B31" s="43" t="s">
        <v>87</v>
      </c>
      <c r="C31" s="109" t="s">
        <v>89</v>
      </c>
      <c r="D31" s="110" t="s">
        <v>31</v>
      </c>
      <c r="E31" s="111">
        <v>12</v>
      </c>
      <c r="F31" s="62">
        <v>200</v>
      </c>
      <c r="G31" s="62">
        <v>0</v>
      </c>
      <c r="H31" s="62">
        <v>30</v>
      </c>
      <c r="I31" s="62">
        <v>129.16</v>
      </c>
      <c r="J31" s="62">
        <v>31.77</v>
      </c>
      <c r="K31" s="62">
        <v>0</v>
      </c>
      <c r="L31" s="62">
        <v>0</v>
      </c>
      <c r="M31" s="62">
        <v>0</v>
      </c>
      <c r="N31" s="62">
        <v>0</v>
      </c>
      <c r="O31" s="62">
        <f t="shared" si="0"/>
        <v>190.93</v>
      </c>
    </row>
    <row r="32" spans="1:15" ht="52.5">
      <c r="A32" s="32">
        <v>25</v>
      </c>
      <c r="B32" s="43" t="s">
        <v>90</v>
      </c>
      <c r="C32" s="109" t="s">
        <v>92</v>
      </c>
      <c r="D32" s="110" t="s">
        <v>31</v>
      </c>
      <c r="E32" s="111" t="s">
        <v>325</v>
      </c>
      <c r="F32" s="62">
        <v>100</v>
      </c>
      <c r="G32" s="62">
        <v>0</v>
      </c>
      <c r="H32" s="62">
        <v>1</v>
      </c>
      <c r="I32" s="62">
        <v>20</v>
      </c>
      <c r="J32" s="62">
        <v>0</v>
      </c>
      <c r="K32" s="62">
        <v>0</v>
      </c>
      <c r="L32" s="62">
        <v>0</v>
      </c>
      <c r="M32" s="62">
        <v>0</v>
      </c>
      <c r="N32" s="62">
        <v>0</v>
      </c>
      <c r="O32" s="62">
        <f t="shared" si="0"/>
        <v>21</v>
      </c>
    </row>
    <row r="33" spans="1:15" ht="31.5">
      <c r="A33" s="32">
        <v>26</v>
      </c>
      <c r="B33" s="43" t="s">
        <v>93</v>
      </c>
      <c r="C33" s="109" t="s">
        <v>45</v>
      </c>
      <c r="D33" s="110" t="s">
        <v>31</v>
      </c>
      <c r="E33" s="111">
        <v>28.895</v>
      </c>
      <c r="F33" s="62">
        <v>1928.62</v>
      </c>
      <c r="G33" s="62">
        <v>14.54</v>
      </c>
      <c r="H33" s="62">
        <v>50.82</v>
      </c>
      <c r="I33" s="62">
        <v>144.85</v>
      </c>
      <c r="J33" s="62">
        <v>6.5069999999999997</v>
      </c>
      <c r="K33" s="62">
        <v>0</v>
      </c>
      <c r="L33" s="62">
        <v>0</v>
      </c>
      <c r="M33" s="62">
        <v>0</v>
      </c>
      <c r="N33" s="62">
        <v>0</v>
      </c>
      <c r="O33" s="62">
        <f t="shared" si="0"/>
        <v>202.17699999999999</v>
      </c>
    </row>
    <row r="34" spans="1:15" ht="31.5">
      <c r="A34" s="32">
        <v>27</v>
      </c>
      <c r="B34" s="43" t="s">
        <v>95</v>
      </c>
      <c r="C34" s="109" t="s">
        <v>96</v>
      </c>
      <c r="D34" s="110" t="s">
        <v>31</v>
      </c>
      <c r="E34" s="111">
        <v>16.29</v>
      </c>
      <c r="F34" s="62">
        <v>634.1</v>
      </c>
      <c r="G34" s="62">
        <v>207.02</v>
      </c>
      <c r="H34" s="62">
        <v>2.88</v>
      </c>
      <c r="I34" s="62">
        <v>397.19</v>
      </c>
      <c r="J34" s="62">
        <v>115</v>
      </c>
      <c r="K34" s="62">
        <v>0</v>
      </c>
      <c r="L34" s="62">
        <v>12.74</v>
      </c>
      <c r="M34" s="62">
        <v>0</v>
      </c>
      <c r="N34" s="62">
        <v>5.24</v>
      </c>
      <c r="O34" s="62">
        <f t="shared" si="0"/>
        <v>520.30999999999995</v>
      </c>
    </row>
    <row r="35" spans="1:15" ht="21">
      <c r="A35" s="32">
        <v>28</v>
      </c>
      <c r="B35" s="43" t="s">
        <v>97</v>
      </c>
      <c r="C35" s="109" t="s">
        <v>43</v>
      </c>
      <c r="D35" s="110" t="s">
        <v>31</v>
      </c>
      <c r="E35" s="111">
        <v>14.5</v>
      </c>
      <c r="F35" s="62">
        <v>1050</v>
      </c>
      <c r="G35" s="62">
        <v>8.0500000000000007</v>
      </c>
      <c r="H35" s="62">
        <v>18</v>
      </c>
      <c r="I35" s="62">
        <v>168.84</v>
      </c>
      <c r="J35" s="62">
        <v>0.98119999999999996</v>
      </c>
      <c r="K35" s="62">
        <v>234</v>
      </c>
      <c r="L35" s="62">
        <v>0</v>
      </c>
      <c r="M35" s="62">
        <v>0</v>
      </c>
      <c r="N35" s="62">
        <v>0.06</v>
      </c>
      <c r="O35" s="62">
        <f t="shared" si="0"/>
        <v>187.88120000000001</v>
      </c>
    </row>
    <row r="36" spans="1:15" ht="42">
      <c r="A36" s="32">
        <v>29</v>
      </c>
      <c r="B36" s="43" t="s">
        <v>99</v>
      </c>
      <c r="C36" s="109" t="s">
        <v>101</v>
      </c>
      <c r="D36" s="110" t="s">
        <v>31</v>
      </c>
      <c r="E36" s="111">
        <v>40.880000000000003</v>
      </c>
      <c r="F36" s="62">
        <v>784</v>
      </c>
      <c r="G36" s="62">
        <v>0</v>
      </c>
      <c r="H36" s="62">
        <v>40</v>
      </c>
      <c r="I36" s="62">
        <v>68.06</v>
      </c>
      <c r="J36" s="62">
        <v>0</v>
      </c>
      <c r="K36" s="62">
        <v>0</v>
      </c>
      <c r="L36" s="62">
        <v>0</v>
      </c>
      <c r="M36" s="62">
        <v>0</v>
      </c>
      <c r="N36" s="62">
        <v>0</v>
      </c>
      <c r="O36" s="62">
        <f t="shared" si="0"/>
        <v>108.06</v>
      </c>
    </row>
    <row r="37" spans="1:15" ht="42">
      <c r="A37" s="32">
        <v>30</v>
      </c>
      <c r="B37" s="43" t="s">
        <v>102</v>
      </c>
      <c r="C37" s="109" t="s">
        <v>103</v>
      </c>
      <c r="D37" s="110" t="s">
        <v>31</v>
      </c>
      <c r="E37" s="111">
        <v>6.48</v>
      </c>
      <c r="F37" s="62">
        <v>223</v>
      </c>
      <c r="G37" s="62">
        <v>54</v>
      </c>
      <c r="H37" s="62">
        <v>13.96</v>
      </c>
      <c r="I37" s="62">
        <v>293.13</v>
      </c>
      <c r="J37" s="62">
        <v>5.45</v>
      </c>
      <c r="K37" s="62">
        <v>0</v>
      </c>
      <c r="L37" s="62">
        <v>0</v>
      </c>
      <c r="M37" s="62">
        <v>0</v>
      </c>
      <c r="N37" s="62">
        <v>0</v>
      </c>
      <c r="O37" s="62">
        <f t="shared" si="0"/>
        <v>312.53999999999996</v>
      </c>
    </row>
    <row r="38" spans="1:15" ht="63">
      <c r="A38" s="32">
        <v>31</v>
      </c>
      <c r="B38" s="43" t="s">
        <v>104</v>
      </c>
      <c r="C38" s="109" t="s">
        <v>62</v>
      </c>
      <c r="D38" s="110" t="s">
        <v>31</v>
      </c>
      <c r="E38" s="111">
        <v>11.77</v>
      </c>
      <c r="F38" s="62">
        <v>515</v>
      </c>
      <c r="G38" s="62">
        <v>23.61</v>
      </c>
      <c r="H38" s="62">
        <v>129.54</v>
      </c>
      <c r="I38" s="62">
        <v>54.55</v>
      </c>
      <c r="J38" s="62">
        <v>1.08</v>
      </c>
      <c r="K38" s="62">
        <v>0</v>
      </c>
      <c r="L38" s="62">
        <v>0</v>
      </c>
      <c r="M38" s="62">
        <v>0</v>
      </c>
      <c r="N38" s="62">
        <v>0</v>
      </c>
      <c r="O38" s="62">
        <f t="shared" si="0"/>
        <v>185.17</v>
      </c>
    </row>
    <row r="39" spans="1:15" ht="31.5">
      <c r="A39" s="32">
        <v>32</v>
      </c>
      <c r="B39" s="43" t="s">
        <v>106</v>
      </c>
      <c r="C39" s="109" t="s">
        <v>43</v>
      </c>
      <c r="D39" s="110" t="s">
        <v>31</v>
      </c>
      <c r="E39" s="111" t="s">
        <v>326</v>
      </c>
      <c r="F39" s="62">
        <v>1235.24</v>
      </c>
      <c r="G39" s="62">
        <v>521.09</v>
      </c>
      <c r="H39" s="62">
        <v>100</v>
      </c>
      <c r="I39" s="62">
        <v>277.89999999999998</v>
      </c>
      <c r="J39" s="62">
        <v>145.80000000000001</v>
      </c>
      <c r="K39" s="62">
        <v>160</v>
      </c>
      <c r="L39" s="62">
        <v>26.55</v>
      </c>
      <c r="M39" s="62">
        <v>160</v>
      </c>
      <c r="N39" s="62">
        <v>10.92</v>
      </c>
      <c r="O39" s="62">
        <v>694.64</v>
      </c>
    </row>
    <row r="40" spans="1:15" ht="42">
      <c r="A40" s="32">
        <v>33</v>
      </c>
      <c r="B40" s="43" t="s">
        <v>108</v>
      </c>
      <c r="C40" s="109" t="s">
        <v>105</v>
      </c>
      <c r="D40" s="110" t="s">
        <v>31</v>
      </c>
      <c r="E40" s="111">
        <v>60.7</v>
      </c>
      <c r="F40" s="62">
        <v>960</v>
      </c>
      <c r="G40" s="62">
        <v>0</v>
      </c>
      <c r="H40" s="62">
        <v>51.72</v>
      </c>
      <c r="I40" s="62">
        <v>8.8000000000000007</v>
      </c>
      <c r="J40" s="62">
        <v>0</v>
      </c>
      <c r="K40" s="62">
        <v>0</v>
      </c>
      <c r="L40" s="62">
        <v>0</v>
      </c>
      <c r="M40" s="62">
        <v>0</v>
      </c>
      <c r="N40" s="62">
        <v>0</v>
      </c>
      <c r="O40" s="62">
        <f t="shared" si="0"/>
        <v>60.519999999999996</v>
      </c>
    </row>
    <row r="41" spans="1:15" ht="42">
      <c r="A41" s="32">
        <v>34</v>
      </c>
      <c r="B41" s="43" t="s">
        <v>274</v>
      </c>
      <c r="C41" s="109" t="s">
        <v>327</v>
      </c>
      <c r="D41" s="110" t="s">
        <v>31</v>
      </c>
      <c r="E41" s="111">
        <v>60.93</v>
      </c>
      <c r="F41" s="62">
        <v>372.73</v>
      </c>
      <c r="G41" s="62">
        <v>243</v>
      </c>
      <c r="H41" s="62">
        <v>57.72</v>
      </c>
      <c r="I41" s="62">
        <v>66.17</v>
      </c>
      <c r="J41" s="62">
        <v>100.7</v>
      </c>
      <c r="K41" s="62">
        <v>0</v>
      </c>
      <c r="L41" s="62">
        <v>0</v>
      </c>
      <c r="M41" s="62">
        <v>0</v>
      </c>
      <c r="N41" s="62">
        <v>0</v>
      </c>
      <c r="O41" s="62">
        <f t="shared" si="0"/>
        <v>224.59</v>
      </c>
    </row>
    <row r="42" spans="1:15" ht="52.5">
      <c r="A42" s="32">
        <v>35</v>
      </c>
      <c r="B42" s="55" t="s">
        <v>113</v>
      </c>
      <c r="C42" s="32" t="s">
        <v>116</v>
      </c>
      <c r="D42" s="55" t="s">
        <v>115</v>
      </c>
      <c r="E42" s="112">
        <v>114.786</v>
      </c>
      <c r="F42" s="59"/>
      <c r="G42" s="59"/>
      <c r="H42" s="59">
        <v>2.4300000000000002</v>
      </c>
      <c r="I42" s="59">
        <v>6.18</v>
      </c>
      <c r="J42" s="59">
        <v>441.1</v>
      </c>
      <c r="K42" s="59">
        <v>0</v>
      </c>
      <c r="L42" s="59">
        <v>0</v>
      </c>
      <c r="M42" s="59">
        <v>0</v>
      </c>
      <c r="N42" s="59">
        <v>0</v>
      </c>
      <c r="O42" s="59">
        <v>449.71</v>
      </c>
    </row>
    <row r="43" spans="1:15" ht="73.5">
      <c r="A43" s="32">
        <v>36</v>
      </c>
      <c r="B43" s="55" t="s">
        <v>117</v>
      </c>
      <c r="C43" s="32" t="s">
        <v>120</v>
      </c>
      <c r="D43" s="55" t="s">
        <v>119</v>
      </c>
      <c r="E43" s="113">
        <v>126.9</v>
      </c>
      <c r="F43" s="114">
        <v>0</v>
      </c>
      <c r="G43" s="114">
        <v>0</v>
      </c>
      <c r="H43" s="114">
        <v>0</v>
      </c>
      <c r="I43" s="114">
        <v>0</v>
      </c>
      <c r="J43" s="114">
        <v>0</v>
      </c>
      <c r="K43" s="114">
        <v>0</v>
      </c>
      <c r="L43" s="114">
        <v>0</v>
      </c>
      <c r="M43" s="114">
        <v>0</v>
      </c>
      <c r="N43" s="114">
        <v>130.54</v>
      </c>
      <c r="O43" s="114">
        <v>130.54</v>
      </c>
    </row>
    <row r="44" spans="1:15" ht="42">
      <c r="A44" s="32">
        <v>37</v>
      </c>
      <c r="B44" s="55" t="s">
        <v>121</v>
      </c>
      <c r="C44" s="32" t="s">
        <v>124</v>
      </c>
      <c r="D44" s="55" t="s">
        <v>123</v>
      </c>
      <c r="E44" s="113">
        <v>109.81</v>
      </c>
      <c r="F44" s="47">
        <v>250</v>
      </c>
      <c r="G44" s="47">
        <v>750</v>
      </c>
      <c r="H44" s="47">
        <v>50</v>
      </c>
      <c r="I44" s="47">
        <v>0</v>
      </c>
      <c r="J44" s="47">
        <v>10</v>
      </c>
      <c r="K44" s="47">
        <v>0</v>
      </c>
      <c r="L44" s="47">
        <v>0</v>
      </c>
      <c r="M44" s="47">
        <v>0</v>
      </c>
      <c r="N44" s="47">
        <v>0</v>
      </c>
      <c r="O44" s="62">
        <f>H44+I44+J44+M44+N44</f>
        <v>60</v>
      </c>
    </row>
    <row r="45" spans="1:15" ht="42">
      <c r="A45" s="32">
        <v>38</v>
      </c>
      <c r="B45" s="55" t="s">
        <v>328</v>
      </c>
      <c r="C45" s="32" t="s">
        <v>127</v>
      </c>
      <c r="D45" s="55" t="s">
        <v>31</v>
      </c>
      <c r="E45" s="113">
        <v>36</v>
      </c>
      <c r="F45" s="62">
        <v>40</v>
      </c>
      <c r="G45" s="62">
        <v>81.63</v>
      </c>
      <c r="H45" s="62">
        <v>1.02</v>
      </c>
      <c r="I45" s="62">
        <v>38.07</v>
      </c>
      <c r="J45" s="62">
        <v>27.41</v>
      </c>
      <c r="K45" s="62">
        <v>0</v>
      </c>
      <c r="L45" s="62">
        <v>0</v>
      </c>
      <c r="M45" s="62">
        <v>0</v>
      </c>
      <c r="N45" s="62">
        <v>0</v>
      </c>
      <c r="O45" s="62">
        <v>66.5</v>
      </c>
    </row>
    <row r="46" spans="1:15" ht="52.5">
      <c r="A46" s="32">
        <v>39</v>
      </c>
      <c r="B46" s="55" t="s">
        <v>128</v>
      </c>
      <c r="C46" s="32" t="s">
        <v>130</v>
      </c>
      <c r="D46" s="55" t="s">
        <v>115</v>
      </c>
      <c r="E46" s="113">
        <v>100.28</v>
      </c>
      <c r="F46" s="115">
        <v>75</v>
      </c>
      <c r="G46" s="115">
        <v>238</v>
      </c>
      <c r="H46" s="115">
        <v>9.5</v>
      </c>
      <c r="I46" s="115">
        <v>46.42</v>
      </c>
      <c r="J46" s="115">
        <v>180.78</v>
      </c>
      <c r="K46" s="115">
        <v>0</v>
      </c>
      <c r="L46" s="115">
        <v>0</v>
      </c>
      <c r="M46" s="115">
        <v>0</v>
      </c>
      <c r="N46" s="115">
        <v>0</v>
      </c>
      <c r="O46" s="115">
        <f>H46+I46+J46</f>
        <v>236.7</v>
      </c>
    </row>
    <row r="47" spans="1:15" ht="42">
      <c r="A47" s="32">
        <v>40</v>
      </c>
      <c r="B47" s="55" t="s">
        <v>131</v>
      </c>
      <c r="C47" s="32" t="s">
        <v>54</v>
      </c>
      <c r="D47" s="55" t="s">
        <v>133</v>
      </c>
      <c r="E47" s="113">
        <v>12</v>
      </c>
      <c r="F47" s="116">
        <v>450</v>
      </c>
      <c r="G47" s="116">
        <v>0.18</v>
      </c>
      <c r="H47" s="117">
        <v>15.11</v>
      </c>
      <c r="I47" s="116">
        <v>55.96</v>
      </c>
      <c r="J47" s="116">
        <v>0.15</v>
      </c>
      <c r="K47" s="62">
        <v>0</v>
      </c>
      <c r="L47" s="62">
        <v>0</v>
      </c>
      <c r="M47" s="62">
        <v>0</v>
      </c>
      <c r="N47" s="62">
        <v>0</v>
      </c>
      <c r="O47" s="116">
        <v>71.22</v>
      </c>
    </row>
    <row r="48" spans="1:15" ht="63">
      <c r="A48" s="32">
        <v>41</v>
      </c>
      <c r="B48" s="55" t="s">
        <v>134</v>
      </c>
      <c r="C48" s="32" t="s">
        <v>62</v>
      </c>
      <c r="D48" s="55" t="s">
        <v>136</v>
      </c>
      <c r="E48" s="113">
        <v>404.69</v>
      </c>
      <c r="F48" s="118">
        <v>6</v>
      </c>
      <c r="G48" s="119">
        <v>20</v>
      </c>
      <c r="H48" s="120">
        <v>0</v>
      </c>
      <c r="I48" s="121">
        <v>101.49</v>
      </c>
      <c r="J48" s="118">
        <f>191-N48</f>
        <v>34.900000000000006</v>
      </c>
      <c r="K48" s="118">
        <v>6</v>
      </c>
      <c r="L48" s="118">
        <v>50</v>
      </c>
      <c r="M48" s="121">
        <v>128.09</v>
      </c>
      <c r="N48" s="118">
        <v>156.1</v>
      </c>
      <c r="O48" s="122">
        <f>I48+J48+M48+N48</f>
        <v>420.58000000000004</v>
      </c>
    </row>
    <row r="49" spans="1:15" ht="52.5">
      <c r="A49" s="32">
        <v>42</v>
      </c>
      <c r="B49" s="55" t="s">
        <v>137</v>
      </c>
      <c r="C49" s="32" t="s">
        <v>138</v>
      </c>
      <c r="D49" s="55" t="s">
        <v>31</v>
      </c>
      <c r="E49" s="113">
        <v>16</v>
      </c>
      <c r="F49" s="81">
        <v>100</v>
      </c>
      <c r="G49" s="62">
        <v>88.18</v>
      </c>
      <c r="H49" s="62">
        <v>6056</v>
      </c>
      <c r="I49" s="62">
        <v>10.199999999999999</v>
      </c>
      <c r="J49" s="62">
        <v>61.58</v>
      </c>
      <c r="K49" s="62">
        <v>60</v>
      </c>
      <c r="L49" s="62">
        <v>0</v>
      </c>
      <c r="M49" s="62">
        <v>0</v>
      </c>
      <c r="N49" s="62">
        <v>40</v>
      </c>
      <c r="O49" s="62">
        <v>172.34</v>
      </c>
    </row>
    <row r="50" spans="1:15" ht="42">
      <c r="A50" s="32">
        <v>43</v>
      </c>
      <c r="B50" s="55" t="s">
        <v>139</v>
      </c>
      <c r="C50" s="32" t="s">
        <v>278</v>
      </c>
      <c r="D50" s="55" t="s">
        <v>140</v>
      </c>
      <c r="E50" s="113">
        <v>2206.0300000000002</v>
      </c>
      <c r="F50" s="115">
        <v>1590</v>
      </c>
      <c r="G50" s="115">
        <v>5000</v>
      </c>
      <c r="H50" s="115">
        <v>232.29</v>
      </c>
      <c r="I50" s="115">
        <v>138.26</v>
      </c>
      <c r="J50" s="115">
        <v>534.41999999999996</v>
      </c>
      <c r="K50" s="115">
        <v>0</v>
      </c>
      <c r="L50" s="115">
        <v>0</v>
      </c>
      <c r="M50" s="115">
        <v>0</v>
      </c>
      <c r="N50" s="115">
        <v>0</v>
      </c>
      <c r="O50" s="115">
        <f>H50+I50+J50</f>
        <v>904.96999999999991</v>
      </c>
    </row>
    <row r="51" spans="1:15" ht="52.5">
      <c r="A51" s="32">
        <v>44</v>
      </c>
      <c r="B51" s="55" t="s">
        <v>142</v>
      </c>
      <c r="C51" s="32" t="s">
        <v>144</v>
      </c>
      <c r="D51" s="55" t="s">
        <v>140</v>
      </c>
      <c r="E51" s="113">
        <v>1035.6687999999999</v>
      </c>
      <c r="F51" s="62">
        <v>4300</v>
      </c>
      <c r="G51" s="62">
        <v>43000</v>
      </c>
      <c r="H51" s="62">
        <v>300</v>
      </c>
      <c r="I51" s="62">
        <v>200</v>
      </c>
      <c r="J51" s="62">
        <v>0</v>
      </c>
      <c r="K51" s="62">
        <v>0</v>
      </c>
      <c r="L51" s="62">
        <v>0</v>
      </c>
      <c r="M51" s="62">
        <v>0</v>
      </c>
      <c r="N51" s="62">
        <v>0</v>
      </c>
      <c r="O51" s="62">
        <f>H51+I51+J51+M51+N51</f>
        <v>500</v>
      </c>
    </row>
    <row r="52" spans="1:15" ht="52.5">
      <c r="A52" s="32">
        <v>45</v>
      </c>
      <c r="B52" s="55" t="s">
        <v>145</v>
      </c>
      <c r="C52" s="123" t="s">
        <v>147</v>
      </c>
      <c r="D52" s="55" t="s">
        <v>115</v>
      </c>
      <c r="E52" s="113">
        <v>247.39</v>
      </c>
      <c r="F52" s="62">
        <v>70</v>
      </c>
      <c r="G52" s="62">
        <v>295</v>
      </c>
      <c r="H52" s="62">
        <v>25.69</v>
      </c>
      <c r="I52" s="62">
        <v>24.26</v>
      </c>
      <c r="J52" s="62">
        <v>100.4</v>
      </c>
      <c r="K52" s="62">
        <f>K57+K58+K59+K60</f>
        <v>33.97</v>
      </c>
      <c r="L52" s="62">
        <v>304</v>
      </c>
      <c r="M52" s="62">
        <f>M57+M58+M59+M60</f>
        <v>17.34</v>
      </c>
      <c r="N52" s="62">
        <v>294.39999999999998</v>
      </c>
      <c r="O52" s="62">
        <v>414.22</v>
      </c>
    </row>
    <row r="53" spans="1:15" ht="63">
      <c r="A53" s="32">
        <v>46</v>
      </c>
      <c r="B53" s="55" t="s">
        <v>148</v>
      </c>
      <c r="C53" s="123" t="s">
        <v>45</v>
      </c>
      <c r="D53" s="55" t="s">
        <v>31</v>
      </c>
      <c r="E53" s="113">
        <v>20</v>
      </c>
      <c r="F53" s="81">
        <v>0</v>
      </c>
      <c r="G53" s="62">
        <v>0</v>
      </c>
      <c r="H53" s="62">
        <v>0</v>
      </c>
      <c r="I53" s="62">
        <v>0</v>
      </c>
      <c r="J53" s="62">
        <v>0</v>
      </c>
      <c r="K53" s="62">
        <v>0</v>
      </c>
      <c r="L53" s="62">
        <v>0</v>
      </c>
      <c r="M53" s="62">
        <v>0</v>
      </c>
      <c r="N53" s="62">
        <v>0</v>
      </c>
      <c r="O53" s="62">
        <v>0</v>
      </c>
    </row>
    <row r="54" spans="1:15" ht="42">
      <c r="A54" s="32">
        <v>47</v>
      </c>
      <c r="B54" s="55" t="s">
        <v>149</v>
      </c>
      <c r="C54" s="123" t="s">
        <v>35</v>
      </c>
      <c r="D54" s="55" t="s">
        <v>151</v>
      </c>
      <c r="E54" s="113">
        <v>141.65</v>
      </c>
      <c r="F54" s="81">
        <v>0</v>
      </c>
      <c r="G54" s="62">
        <v>0</v>
      </c>
      <c r="H54" s="62">
        <v>0</v>
      </c>
      <c r="I54" s="62">
        <v>0</v>
      </c>
      <c r="J54" s="62">
        <v>0</v>
      </c>
      <c r="K54" s="62">
        <v>0</v>
      </c>
      <c r="L54" s="62">
        <v>0</v>
      </c>
      <c r="M54" s="62">
        <v>0</v>
      </c>
      <c r="N54" s="62">
        <v>0</v>
      </c>
      <c r="O54" s="62">
        <v>0</v>
      </c>
    </row>
    <row r="55" spans="1:15" ht="31.5">
      <c r="A55" s="32">
        <v>48</v>
      </c>
      <c r="B55" s="72" t="s">
        <v>152</v>
      </c>
      <c r="C55" s="124" t="s">
        <v>78</v>
      </c>
      <c r="D55" s="125" t="s">
        <v>329</v>
      </c>
      <c r="E55" s="125">
        <v>1537</v>
      </c>
      <c r="F55" s="126">
        <v>1129.5</v>
      </c>
      <c r="G55" s="126">
        <v>15127.95</v>
      </c>
      <c r="H55" s="126">
        <v>365.1</v>
      </c>
      <c r="I55" s="126">
        <v>140.13</v>
      </c>
      <c r="J55" s="126">
        <v>361.09</v>
      </c>
      <c r="K55" s="126">
        <v>0</v>
      </c>
      <c r="L55" s="126">
        <v>3128.84</v>
      </c>
      <c r="M55" s="126">
        <v>0</v>
      </c>
      <c r="N55" s="126">
        <v>130.55000000000001</v>
      </c>
      <c r="O55" s="126">
        <v>992.55</v>
      </c>
    </row>
    <row r="56" spans="1:15" ht="73.5">
      <c r="A56" s="32">
        <v>49</v>
      </c>
      <c r="B56" s="75" t="s">
        <v>155</v>
      </c>
      <c r="C56" s="32" t="s">
        <v>157</v>
      </c>
      <c r="D56" s="75" t="s">
        <v>31</v>
      </c>
      <c r="E56" s="113">
        <v>16.440000000000001</v>
      </c>
      <c r="F56" s="81">
        <v>0</v>
      </c>
      <c r="G56" s="81">
        <v>0</v>
      </c>
      <c r="H56" s="81">
        <v>0</v>
      </c>
      <c r="I56" s="81">
        <v>0</v>
      </c>
      <c r="J56" s="81">
        <v>0</v>
      </c>
      <c r="K56" s="81">
        <v>0</v>
      </c>
      <c r="L56" s="81">
        <v>0</v>
      </c>
      <c r="M56" s="81">
        <v>0</v>
      </c>
      <c r="N56" s="81">
        <v>0</v>
      </c>
      <c r="O56" s="62">
        <v>0</v>
      </c>
    </row>
    <row r="57" spans="1:15" ht="52.5">
      <c r="A57" s="32">
        <v>50</v>
      </c>
      <c r="B57" s="55" t="s">
        <v>158</v>
      </c>
      <c r="C57" s="32" t="s">
        <v>161</v>
      </c>
      <c r="D57" s="55" t="s">
        <v>160</v>
      </c>
      <c r="E57" s="113">
        <v>229.29</v>
      </c>
      <c r="F57" s="127">
        <v>132.34</v>
      </c>
      <c r="G57" s="127">
        <v>501.6</v>
      </c>
      <c r="H57" s="127"/>
      <c r="I57" s="127">
        <v>5.38</v>
      </c>
      <c r="J57" s="71" t="s">
        <v>330</v>
      </c>
      <c r="K57" s="71">
        <v>33.97</v>
      </c>
      <c r="L57" s="71" t="s">
        <v>330</v>
      </c>
      <c r="M57" s="71">
        <v>17.34</v>
      </c>
      <c r="N57" s="71" t="s">
        <v>330</v>
      </c>
      <c r="O57" s="128">
        <f>I57+M57</f>
        <v>22.72</v>
      </c>
    </row>
    <row r="58" spans="1:15" ht="73.5">
      <c r="A58" s="32">
        <v>51</v>
      </c>
      <c r="B58" s="55" t="s">
        <v>162</v>
      </c>
      <c r="C58" s="32" t="s">
        <v>164</v>
      </c>
      <c r="D58" s="55" t="s">
        <v>163</v>
      </c>
      <c r="E58" s="113">
        <v>101.12</v>
      </c>
      <c r="F58" s="94">
        <v>0</v>
      </c>
      <c r="G58" s="94">
        <v>252</v>
      </c>
      <c r="H58" s="94">
        <v>30</v>
      </c>
      <c r="I58" s="94">
        <v>0.52</v>
      </c>
      <c r="J58" s="94">
        <v>307</v>
      </c>
      <c r="K58" s="94">
        <v>0</v>
      </c>
      <c r="L58" s="94">
        <v>97</v>
      </c>
      <c r="M58" s="94">
        <v>0</v>
      </c>
      <c r="N58" s="94">
        <v>97</v>
      </c>
      <c r="O58" s="94">
        <v>434.52</v>
      </c>
    </row>
    <row r="59" spans="1:15" ht="31.5">
      <c r="A59" s="32">
        <v>52</v>
      </c>
      <c r="B59" s="55" t="s">
        <v>165</v>
      </c>
      <c r="C59" s="32" t="s">
        <v>166</v>
      </c>
      <c r="D59" s="55" t="s">
        <v>31</v>
      </c>
      <c r="E59" s="113">
        <v>10.413</v>
      </c>
      <c r="F59" s="81">
        <v>0</v>
      </c>
      <c r="G59" s="81">
        <v>0</v>
      </c>
      <c r="H59" s="62">
        <v>0</v>
      </c>
      <c r="I59" s="83">
        <v>0</v>
      </c>
      <c r="J59" s="81">
        <v>0</v>
      </c>
      <c r="K59" s="81">
        <v>0</v>
      </c>
      <c r="L59" s="81">
        <v>0</v>
      </c>
      <c r="M59" s="81">
        <v>0</v>
      </c>
      <c r="N59" s="81">
        <v>0</v>
      </c>
      <c r="O59" s="62">
        <v>0</v>
      </c>
    </row>
    <row r="60" spans="1:15" ht="31.5">
      <c r="A60" s="32">
        <v>53</v>
      </c>
      <c r="B60" s="55" t="s">
        <v>167</v>
      </c>
      <c r="C60" s="32" t="s">
        <v>169</v>
      </c>
      <c r="D60" s="55" t="s">
        <v>31</v>
      </c>
      <c r="E60" s="113">
        <v>32.51</v>
      </c>
      <c r="F60" s="81">
        <v>0</v>
      </c>
      <c r="G60" s="81">
        <v>0</v>
      </c>
      <c r="H60" s="62">
        <v>0</v>
      </c>
      <c r="I60" s="83">
        <v>0</v>
      </c>
      <c r="J60" s="81">
        <v>0</v>
      </c>
      <c r="K60" s="81">
        <v>0</v>
      </c>
      <c r="L60" s="81">
        <v>0</v>
      </c>
      <c r="M60" s="81">
        <v>0</v>
      </c>
      <c r="N60" s="81">
        <v>0</v>
      </c>
      <c r="O60" s="62">
        <v>0</v>
      </c>
    </row>
    <row r="61" spans="1:15" ht="31.5">
      <c r="A61" s="32">
        <v>54</v>
      </c>
      <c r="B61" s="55" t="s">
        <v>331</v>
      </c>
      <c r="C61" s="32" t="s">
        <v>172</v>
      </c>
      <c r="D61" s="55" t="s">
        <v>332</v>
      </c>
      <c r="E61" s="113">
        <v>21.36</v>
      </c>
      <c r="F61" s="81">
        <v>0</v>
      </c>
      <c r="G61" s="81">
        <v>0</v>
      </c>
      <c r="H61" s="62">
        <v>0</v>
      </c>
      <c r="I61" s="83">
        <v>0</v>
      </c>
      <c r="J61" s="81">
        <v>0</v>
      </c>
      <c r="K61" s="81">
        <v>0</v>
      </c>
      <c r="L61" s="81">
        <v>0</v>
      </c>
      <c r="M61" s="81">
        <v>0</v>
      </c>
      <c r="N61" s="81">
        <v>0</v>
      </c>
      <c r="O61" s="62">
        <v>0</v>
      </c>
    </row>
    <row r="62" spans="1:15" ht="63">
      <c r="A62" s="32">
        <v>55</v>
      </c>
      <c r="B62" s="55" t="s">
        <v>173</v>
      </c>
      <c r="C62" s="32" t="s">
        <v>175</v>
      </c>
      <c r="D62" s="55" t="s">
        <v>31</v>
      </c>
      <c r="E62" s="113">
        <v>20.234000000000002</v>
      </c>
      <c r="F62" s="81">
        <v>0</v>
      </c>
      <c r="G62" s="81">
        <v>0</v>
      </c>
      <c r="H62" s="62">
        <v>0</v>
      </c>
      <c r="I62" s="83">
        <v>0</v>
      </c>
      <c r="J62" s="81">
        <v>0</v>
      </c>
      <c r="K62" s="81">
        <v>0</v>
      </c>
      <c r="L62" s="81">
        <v>0</v>
      </c>
      <c r="M62" s="81">
        <v>0</v>
      </c>
      <c r="N62" s="81">
        <v>0</v>
      </c>
      <c r="O62" s="62">
        <f>H62+I62+J62+M62+N62</f>
        <v>0</v>
      </c>
    </row>
    <row r="63" spans="1:15" ht="73.5">
      <c r="A63" s="32">
        <v>56</v>
      </c>
      <c r="B63" s="55" t="s">
        <v>176</v>
      </c>
      <c r="C63" s="32" t="s">
        <v>177</v>
      </c>
      <c r="D63" s="55" t="s">
        <v>31</v>
      </c>
      <c r="E63" s="113">
        <v>16.190000000000001</v>
      </c>
      <c r="F63" s="81">
        <v>0</v>
      </c>
      <c r="G63" s="81">
        <v>0</v>
      </c>
      <c r="H63" s="62">
        <v>0</v>
      </c>
      <c r="I63" s="83">
        <v>0</v>
      </c>
      <c r="J63" s="81">
        <v>0</v>
      </c>
      <c r="K63" s="81">
        <v>0</v>
      </c>
      <c r="L63" s="81">
        <v>0</v>
      </c>
      <c r="M63" s="81">
        <v>0</v>
      </c>
      <c r="N63" s="81">
        <v>0</v>
      </c>
      <c r="O63" s="62">
        <f>H63+I63+J63+M63+N63</f>
        <v>0</v>
      </c>
    </row>
    <row r="64" spans="1:15" ht="42">
      <c r="A64" s="32">
        <v>57</v>
      </c>
      <c r="B64" s="55" t="s">
        <v>178</v>
      </c>
      <c r="C64" s="55" t="s">
        <v>180</v>
      </c>
      <c r="D64" s="55" t="s">
        <v>179</v>
      </c>
      <c r="E64" s="113">
        <v>101.17</v>
      </c>
      <c r="F64" s="59">
        <v>126.87</v>
      </c>
      <c r="G64" s="81">
        <v>61</v>
      </c>
      <c r="H64" s="81">
        <v>75</v>
      </c>
      <c r="I64" s="81">
        <v>0</v>
      </c>
      <c r="J64" s="81">
        <v>7.58</v>
      </c>
      <c r="K64" s="47">
        <v>0</v>
      </c>
      <c r="L64" s="47">
        <v>0</v>
      </c>
      <c r="M64" s="47">
        <v>0</v>
      </c>
      <c r="N64" s="47">
        <v>0</v>
      </c>
      <c r="O64" s="62">
        <f>H64+I64+J64+M64+N64</f>
        <v>82.58</v>
      </c>
    </row>
    <row r="65" spans="1:15" ht="73.5">
      <c r="A65" s="32">
        <v>58</v>
      </c>
      <c r="B65" s="55" t="s">
        <v>181</v>
      </c>
      <c r="C65" s="32" t="s">
        <v>183</v>
      </c>
      <c r="D65" s="55" t="s">
        <v>7</v>
      </c>
      <c r="E65" s="113">
        <v>10.93</v>
      </c>
      <c r="F65" s="81">
        <v>409.18</v>
      </c>
      <c r="G65" s="81">
        <v>30</v>
      </c>
      <c r="H65" s="62">
        <v>7.0000000000000007E-2</v>
      </c>
      <c r="I65" s="83">
        <v>35.72</v>
      </c>
      <c r="J65" s="81">
        <v>6.7</v>
      </c>
      <c r="K65" s="81">
        <v>0</v>
      </c>
      <c r="L65" s="81">
        <v>0</v>
      </c>
      <c r="M65" s="81">
        <v>0</v>
      </c>
      <c r="N65" s="81">
        <v>0</v>
      </c>
      <c r="O65" s="62">
        <v>42.49</v>
      </c>
    </row>
    <row r="66" spans="1:15" ht="84">
      <c r="A66" s="32">
        <v>59</v>
      </c>
      <c r="B66" s="55" t="s">
        <v>184</v>
      </c>
      <c r="C66" s="32" t="s">
        <v>185</v>
      </c>
      <c r="D66" s="55" t="s">
        <v>31</v>
      </c>
      <c r="E66" s="113">
        <v>30.35</v>
      </c>
      <c r="F66" s="81">
        <v>0</v>
      </c>
      <c r="G66" s="81">
        <v>0</v>
      </c>
      <c r="H66" s="62">
        <v>0</v>
      </c>
      <c r="I66" s="83">
        <v>0</v>
      </c>
      <c r="J66" s="81">
        <v>0</v>
      </c>
      <c r="K66" s="81">
        <v>0</v>
      </c>
      <c r="L66" s="81">
        <v>0</v>
      </c>
      <c r="M66" s="81">
        <v>0</v>
      </c>
      <c r="N66" s="81">
        <v>0</v>
      </c>
      <c r="O66" s="62">
        <f>H66+I66+J66+M66+N66</f>
        <v>0</v>
      </c>
    </row>
    <row r="67" spans="1:15" ht="31.5">
      <c r="A67" s="32">
        <v>60</v>
      </c>
      <c r="B67" s="55" t="s">
        <v>186</v>
      </c>
      <c r="C67" s="32" t="s">
        <v>188</v>
      </c>
      <c r="D67" s="55" t="s">
        <v>140</v>
      </c>
      <c r="E67" s="113">
        <v>1032.27</v>
      </c>
      <c r="F67" s="129">
        <v>0</v>
      </c>
      <c r="G67" s="129">
        <v>150.69999999999999</v>
      </c>
      <c r="H67" s="129">
        <v>0</v>
      </c>
      <c r="I67" s="129">
        <v>0</v>
      </c>
      <c r="J67" s="129">
        <v>98</v>
      </c>
      <c r="K67" s="129">
        <v>0</v>
      </c>
      <c r="L67" s="129">
        <v>264</v>
      </c>
      <c r="M67" s="129">
        <v>0</v>
      </c>
      <c r="N67" s="129">
        <v>22</v>
      </c>
      <c r="O67" s="129">
        <v>120</v>
      </c>
    </row>
    <row r="68" spans="1:15" ht="42">
      <c r="A68" s="32">
        <v>61</v>
      </c>
      <c r="B68" s="55" t="s">
        <v>189</v>
      </c>
      <c r="C68" s="32" t="s">
        <v>191</v>
      </c>
      <c r="D68" s="55" t="s">
        <v>31</v>
      </c>
      <c r="E68" s="113">
        <v>12.15</v>
      </c>
      <c r="F68" s="81">
        <v>0</v>
      </c>
      <c r="G68" s="81">
        <v>0</v>
      </c>
      <c r="H68" s="62">
        <v>0</v>
      </c>
      <c r="I68" s="83">
        <v>0</v>
      </c>
      <c r="J68" s="81">
        <v>0</v>
      </c>
      <c r="K68" s="81">
        <v>0</v>
      </c>
      <c r="L68" s="81">
        <v>0</v>
      </c>
      <c r="M68" s="81">
        <v>0</v>
      </c>
      <c r="N68" s="81">
        <v>0</v>
      </c>
      <c r="O68" s="62">
        <f t="shared" ref="O68:O73" si="1">H68+I68+J68+M68+N68</f>
        <v>0</v>
      </c>
    </row>
    <row r="69" spans="1:15" ht="42">
      <c r="A69" s="32">
        <v>62</v>
      </c>
      <c r="B69" s="55" t="s">
        <v>192</v>
      </c>
      <c r="C69" s="32" t="s">
        <v>191</v>
      </c>
      <c r="D69" s="55" t="s">
        <v>193</v>
      </c>
      <c r="E69" s="113">
        <v>10.096</v>
      </c>
      <c r="F69" s="81">
        <v>0</v>
      </c>
      <c r="G69" s="81">
        <v>0</v>
      </c>
      <c r="H69" s="62">
        <v>0</v>
      </c>
      <c r="I69" s="83">
        <v>0</v>
      </c>
      <c r="J69" s="81">
        <v>0</v>
      </c>
      <c r="K69" s="81">
        <v>0</v>
      </c>
      <c r="L69" s="81">
        <v>0</v>
      </c>
      <c r="M69" s="81">
        <v>0</v>
      </c>
      <c r="N69" s="81">
        <v>0</v>
      </c>
      <c r="O69" s="62">
        <f t="shared" si="1"/>
        <v>0</v>
      </c>
    </row>
    <row r="70" spans="1:15" ht="52.5">
      <c r="A70" s="32">
        <v>63</v>
      </c>
      <c r="B70" s="55" t="s">
        <v>194</v>
      </c>
      <c r="C70" s="32" t="s">
        <v>191</v>
      </c>
      <c r="D70" s="55" t="s">
        <v>196</v>
      </c>
      <c r="E70" s="113">
        <v>366.40899999999999</v>
      </c>
      <c r="F70" s="81">
        <v>0</v>
      </c>
      <c r="G70" s="81">
        <v>0</v>
      </c>
      <c r="H70" s="62">
        <v>0</v>
      </c>
      <c r="I70" s="83">
        <v>0</v>
      </c>
      <c r="J70" s="81">
        <v>0</v>
      </c>
      <c r="K70" s="81">
        <v>0</v>
      </c>
      <c r="L70" s="81">
        <v>0</v>
      </c>
      <c r="M70" s="81">
        <v>0</v>
      </c>
      <c r="N70" s="81">
        <v>0</v>
      </c>
      <c r="O70" s="62">
        <f t="shared" si="1"/>
        <v>0</v>
      </c>
    </row>
    <row r="71" spans="1:15" ht="42">
      <c r="A71" s="32">
        <v>64</v>
      </c>
      <c r="B71" s="55" t="s">
        <v>197</v>
      </c>
      <c r="C71" s="32" t="s">
        <v>199</v>
      </c>
      <c r="D71" s="55" t="s">
        <v>31</v>
      </c>
      <c r="E71" s="113">
        <v>20.76</v>
      </c>
      <c r="F71" s="81">
        <v>0</v>
      </c>
      <c r="G71" s="81">
        <v>0</v>
      </c>
      <c r="H71" s="62">
        <v>0</v>
      </c>
      <c r="I71" s="83">
        <v>0</v>
      </c>
      <c r="J71" s="81">
        <v>0</v>
      </c>
      <c r="K71" s="81">
        <v>0</v>
      </c>
      <c r="L71" s="81">
        <v>0</v>
      </c>
      <c r="M71" s="81">
        <v>0</v>
      </c>
      <c r="N71" s="81">
        <v>0</v>
      </c>
      <c r="O71" s="62">
        <f t="shared" si="1"/>
        <v>0</v>
      </c>
    </row>
    <row r="72" spans="1:15" ht="42">
      <c r="A72" s="32">
        <v>65</v>
      </c>
      <c r="B72" s="55" t="s">
        <v>200</v>
      </c>
      <c r="C72" s="32" t="s">
        <v>199</v>
      </c>
      <c r="D72" s="55" t="s">
        <v>115</v>
      </c>
      <c r="E72" s="113">
        <v>103</v>
      </c>
      <c r="F72" s="81">
        <v>0</v>
      </c>
      <c r="G72" s="81">
        <v>0</v>
      </c>
      <c r="H72" s="62">
        <v>0</v>
      </c>
      <c r="I72" s="83">
        <v>0</v>
      </c>
      <c r="J72" s="81">
        <v>0</v>
      </c>
      <c r="K72" s="81">
        <v>0</v>
      </c>
      <c r="L72" s="81">
        <v>0</v>
      </c>
      <c r="M72" s="81">
        <v>0</v>
      </c>
      <c r="N72" s="81">
        <v>0</v>
      </c>
      <c r="O72" s="62">
        <f t="shared" si="1"/>
        <v>0</v>
      </c>
    </row>
    <row r="73" spans="1:15" ht="52.5">
      <c r="A73" s="32">
        <v>66</v>
      </c>
      <c r="B73" s="55" t="s">
        <v>201</v>
      </c>
      <c r="C73" s="32" t="s">
        <v>203</v>
      </c>
      <c r="D73" s="55" t="s">
        <v>202</v>
      </c>
      <c r="E73" s="113">
        <v>101.37</v>
      </c>
      <c r="F73" s="81">
        <v>0</v>
      </c>
      <c r="G73" s="81">
        <v>0</v>
      </c>
      <c r="H73" s="62">
        <v>0</v>
      </c>
      <c r="I73" s="83">
        <v>0</v>
      </c>
      <c r="J73" s="81">
        <v>0</v>
      </c>
      <c r="K73" s="81">
        <v>0</v>
      </c>
      <c r="L73" s="81">
        <v>0</v>
      </c>
      <c r="M73" s="81">
        <v>0</v>
      </c>
      <c r="N73" s="81">
        <v>0</v>
      </c>
      <c r="O73" s="62">
        <f t="shared" si="1"/>
        <v>0</v>
      </c>
    </row>
    <row r="74" spans="1:15" ht="67.5">
      <c r="A74" s="37">
        <v>67</v>
      </c>
      <c r="B74" s="38" t="s">
        <v>333</v>
      </c>
      <c r="C74" s="130" t="s">
        <v>207</v>
      </c>
      <c r="D74" s="131" t="s">
        <v>206</v>
      </c>
      <c r="E74" s="16">
        <v>735.06</v>
      </c>
      <c r="F74" s="132">
        <v>600</v>
      </c>
      <c r="G74" s="132">
        <v>3573</v>
      </c>
      <c r="H74" s="132">
        <f>4.35+4</f>
        <v>8.35</v>
      </c>
      <c r="I74" s="132">
        <f>62+3+2.5+31+15</f>
        <v>113.5</v>
      </c>
      <c r="J74" s="132">
        <f>844.18+613.27</f>
        <v>1457.4499999999998</v>
      </c>
      <c r="K74" s="132">
        <v>200</v>
      </c>
      <c r="L74" s="132">
        <v>235</v>
      </c>
      <c r="M74" s="132">
        <v>100</v>
      </c>
      <c r="N74" s="132">
        <v>295.08999999999997</v>
      </c>
      <c r="O74" s="132">
        <f>H74+I74+J74+M74+N74</f>
        <v>1974.3899999999996</v>
      </c>
    </row>
    <row r="75" spans="1:15" ht="115.5">
      <c r="A75" s="32">
        <v>68</v>
      </c>
      <c r="B75" s="89" t="s">
        <v>282</v>
      </c>
      <c r="C75" s="89" t="s">
        <v>211</v>
      </c>
      <c r="D75" s="133" t="s">
        <v>210</v>
      </c>
      <c r="E75" s="113">
        <v>31.99</v>
      </c>
      <c r="F75" s="71">
        <v>0</v>
      </c>
      <c r="G75" s="71">
        <v>0</v>
      </c>
      <c r="H75" s="71">
        <v>0</v>
      </c>
      <c r="I75" s="71">
        <v>0</v>
      </c>
      <c r="J75" s="71">
        <v>0</v>
      </c>
      <c r="K75" s="71">
        <v>0</v>
      </c>
      <c r="L75" s="71">
        <v>0</v>
      </c>
      <c r="M75" s="71">
        <v>0</v>
      </c>
      <c r="N75" s="71">
        <v>0</v>
      </c>
      <c r="O75" s="62">
        <v>0</v>
      </c>
    </row>
    <row r="76" spans="1:15" ht="126">
      <c r="A76" s="32">
        <v>69</v>
      </c>
      <c r="B76" s="89" t="s">
        <v>283</v>
      </c>
      <c r="C76" s="89" t="s">
        <v>215</v>
      </c>
      <c r="D76" s="133" t="s">
        <v>214</v>
      </c>
      <c r="E76" s="113">
        <v>106.46</v>
      </c>
      <c r="F76" s="71">
        <v>276</v>
      </c>
      <c r="G76" s="71">
        <v>67.13</v>
      </c>
      <c r="H76" s="71">
        <v>0.9</v>
      </c>
      <c r="I76" s="71">
        <v>1.3</v>
      </c>
      <c r="J76" s="71">
        <v>50.41</v>
      </c>
      <c r="K76" s="71">
        <v>0</v>
      </c>
      <c r="L76" s="71">
        <v>0</v>
      </c>
      <c r="M76" s="71">
        <v>0</v>
      </c>
      <c r="N76" s="71">
        <v>0</v>
      </c>
      <c r="O76" s="62">
        <f>H76+I76+J76+M76+N76</f>
        <v>52.61</v>
      </c>
    </row>
    <row r="77" spans="1:15" ht="105">
      <c r="A77" s="32">
        <v>70</v>
      </c>
      <c r="B77" s="89" t="s">
        <v>284</v>
      </c>
      <c r="C77" s="89" t="s">
        <v>219</v>
      </c>
      <c r="D77" s="133" t="s">
        <v>218</v>
      </c>
      <c r="E77" s="113">
        <v>101.92</v>
      </c>
      <c r="F77" s="71">
        <v>452.7</v>
      </c>
      <c r="G77" s="71">
        <v>4.5</v>
      </c>
      <c r="H77" s="71">
        <v>0.01</v>
      </c>
      <c r="I77" s="71">
        <v>88.77</v>
      </c>
      <c r="J77" s="71">
        <v>0</v>
      </c>
      <c r="K77" s="71">
        <v>37.5</v>
      </c>
      <c r="L77" s="71">
        <v>4.5</v>
      </c>
      <c r="M77" s="71">
        <v>20.59</v>
      </c>
      <c r="N77" s="71">
        <v>3.24</v>
      </c>
      <c r="O77" s="62">
        <f>H77+I77+J77+M77+N77</f>
        <v>112.61</v>
      </c>
    </row>
    <row r="78" spans="1:15" ht="136.5">
      <c r="A78" s="32">
        <v>71</v>
      </c>
      <c r="B78" s="89" t="s">
        <v>285</v>
      </c>
      <c r="C78" s="89" t="s">
        <v>334</v>
      </c>
      <c r="D78" s="133" t="s">
        <v>222</v>
      </c>
      <c r="E78" s="113">
        <v>100.37</v>
      </c>
      <c r="F78" s="81">
        <v>199</v>
      </c>
      <c r="G78" s="134">
        <v>314</v>
      </c>
      <c r="H78" s="81">
        <v>77</v>
      </c>
      <c r="I78" s="81"/>
      <c r="J78" s="81">
        <v>45.43</v>
      </c>
      <c r="K78" s="81" t="s">
        <v>335</v>
      </c>
      <c r="L78" s="81" t="s">
        <v>335</v>
      </c>
      <c r="M78" s="81" t="s">
        <v>335</v>
      </c>
      <c r="N78" s="81" t="s">
        <v>335</v>
      </c>
      <c r="O78" s="81">
        <f>H78+I78+J78</f>
        <v>122.43</v>
      </c>
    </row>
    <row r="79" spans="1:15" ht="42">
      <c r="A79" s="32">
        <v>72</v>
      </c>
      <c r="B79" s="89" t="s">
        <v>288</v>
      </c>
      <c r="C79" s="89" t="s">
        <v>219</v>
      </c>
      <c r="D79" s="133" t="s">
        <v>210</v>
      </c>
      <c r="E79" s="113">
        <v>20.440000000000001</v>
      </c>
      <c r="F79" s="71">
        <v>0</v>
      </c>
      <c r="G79" s="71">
        <v>0</v>
      </c>
      <c r="H79" s="71">
        <v>0</v>
      </c>
      <c r="I79" s="71">
        <v>0</v>
      </c>
      <c r="J79" s="71">
        <v>0</v>
      </c>
      <c r="K79" s="71">
        <v>0</v>
      </c>
      <c r="L79" s="71">
        <v>0</v>
      </c>
      <c r="M79" s="71">
        <v>0</v>
      </c>
      <c r="N79" s="71">
        <v>0</v>
      </c>
      <c r="O79" s="71">
        <v>0</v>
      </c>
    </row>
    <row r="80" spans="1:15" ht="21">
      <c r="A80" s="32">
        <v>73</v>
      </c>
      <c r="B80" s="135" t="s">
        <v>226</v>
      </c>
      <c r="C80" s="135" t="s">
        <v>228</v>
      </c>
      <c r="D80" s="133" t="s">
        <v>154</v>
      </c>
      <c r="E80" s="110" t="s">
        <v>336</v>
      </c>
      <c r="F80" s="71">
        <v>430</v>
      </c>
      <c r="G80" s="71">
        <v>0</v>
      </c>
      <c r="H80" s="71">
        <v>30.33</v>
      </c>
      <c r="I80" s="71">
        <v>48</v>
      </c>
      <c r="J80" s="71">
        <v>0</v>
      </c>
      <c r="K80" s="71">
        <v>0</v>
      </c>
      <c r="L80" s="71">
        <v>0</v>
      </c>
      <c r="M80" s="71">
        <v>0</v>
      </c>
      <c r="N80" s="71">
        <v>0</v>
      </c>
      <c r="O80" s="71">
        <v>78.33</v>
      </c>
    </row>
    <row r="81" spans="1:15" ht="42">
      <c r="A81" s="32">
        <v>74</v>
      </c>
      <c r="B81" s="31" t="s">
        <v>229</v>
      </c>
      <c r="C81" s="55" t="s">
        <v>292</v>
      </c>
      <c r="D81" s="55" t="s">
        <v>231</v>
      </c>
      <c r="E81" s="49" t="s">
        <v>293</v>
      </c>
      <c r="F81" s="136">
        <v>514.28</v>
      </c>
      <c r="G81" s="136">
        <v>71.72</v>
      </c>
      <c r="H81" s="136">
        <v>6.63</v>
      </c>
      <c r="I81" s="137">
        <v>36.19</v>
      </c>
      <c r="J81" s="136">
        <v>24.83</v>
      </c>
      <c r="K81" s="136">
        <v>0</v>
      </c>
      <c r="L81" s="136">
        <v>0</v>
      </c>
      <c r="M81" s="136">
        <v>0</v>
      </c>
      <c r="N81" s="138">
        <v>0</v>
      </c>
      <c r="O81" s="139">
        <f>+N81+M81+L81+K81+J81+I81+H81</f>
        <v>67.649999999999991</v>
      </c>
    </row>
    <row r="82" spans="1:15" ht="33.75">
      <c r="A82" s="32">
        <v>75</v>
      </c>
      <c r="B82" s="140" t="s">
        <v>233</v>
      </c>
      <c r="C82" s="140" t="s">
        <v>295</v>
      </c>
      <c r="D82" s="45" t="s">
        <v>235</v>
      </c>
      <c r="E82" s="73">
        <v>101.282</v>
      </c>
      <c r="F82" s="136">
        <v>0</v>
      </c>
      <c r="G82" s="136">
        <v>0</v>
      </c>
      <c r="H82" s="136">
        <v>0</v>
      </c>
      <c r="I82" s="137">
        <v>0</v>
      </c>
      <c r="J82" s="136">
        <v>0</v>
      </c>
      <c r="K82" s="136">
        <v>0</v>
      </c>
      <c r="L82" s="136">
        <v>0</v>
      </c>
      <c r="M82" s="136">
        <v>0</v>
      </c>
      <c r="N82" s="138">
        <v>0</v>
      </c>
      <c r="O82" s="138">
        <v>0</v>
      </c>
    </row>
    <row r="83" spans="1:15" ht="34.5">
      <c r="A83" s="32">
        <v>76</v>
      </c>
      <c r="B83" s="141" t="s">
        <v>237</v>
      </c>
      <c r="C83" s="141" t="s">
        <v>296</v>
      </c>
      <c r="D83" s="142" t="s">
        <v>7</v>
      </c>
      <c r="E83" s="142">
        <v>10.53</v>
      </c>
      <c r="F83" s="136">
        <v>0</v>
      </c>
      <c r="G83" s="136">
        <v>0</v>
      </c>
      <c r="H83" s="136">
        <v>0</v>
      </c>
      <c r="I83" s="137">
        <v>0</v>
      </c>
      <c r="J83" s="136">
        <v>0</v>
      </c>
      <c r="K83" s="136">
        <v>0</v>
      </c>
      <c r="L83" s="136">
        <v>0</v>
      </c>
      <c r="M83" s="136">
        <v>0</v>
      </c>
      <c r="N83" s="138">
        <v>0</v>
      </c>
      <c r="O83" s="138">
        <v>0</v>
      </c>
    </row>
    <row r="84" spans="1:15">
      <c r="A84" s="96"/>
      <c r="B84" s="143"/>
      <c r="C84" s="96"/>
      <c r="D84" s="273" t="s">
        <v>337</v>
      </c>
      <c r="E84" s="273"/>
      <c r="F84" s="144">
        <f t="shared" ref="F84:O84" si="2">SUM(F8:F79)</f>
        <v>28883.489999999998</v>
      </c>
      <c r="G84" s="144">
        <f t="shared" si="2"/>
        <v>76079.420000000013</v>
      </c>
      <c r="H84" s="144">
        <f t="shared" si="2"/>
        <v>8164.71</v>
      </c>
      <c r="I84" s="144">
        <f t="shared" si="2"/>
        <v>4747.9700000000021</v>
      </c>
      <c r="J84" s="144">
        <f t="shared" si="2"/>
        <v>5198.8832000000002</v>
      </c>
      <c r="K84" s="144">
        <f t="shared" si="2"/>
        <v>1256.44</v>
      </c>
      <c r="L84" s="144">
        <f t="shared" si="2"/>
        <v>4282.8900000000003</v>
      </c>
      <c r="M84" s="144">
        <f t="shared" si="2"/>
        <v>900.2700000000001</v>
      </c>
      <c r="N84" s="144">
        <f t="shared" si="2"/>
        <v>1303.2099999999998</v>
      </c>
      <c r="O84" s="144">
        <f t="shared" si="2"/>
        <v>14267.433199999999</v>
      </c>
    </row>
  </sheetData>
  <mergeCells count="8">
    <mergeCell ref="H5:I5"/>
    <mergeCell ref="D84:E84"/>
    <mergeCell ref="I1:K1"/>
    <mergeCell ref="A2:O2"/>
    <mergeCell ref="F4:G4"/>
    <mergeCell ref="H4:J4"/>
    <mergeCell ref="K4:L4"/>
    <mergeCell ref="M4:N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"/>
  <sheetViews>
    <sheetView workbookViewId="0">
      <selection activeCell="I19" sqref="I19"/>
    </sheetView>
  </sheetViews>
  <sheetFormatPr defaultRowHeight="15"/>
  <sheetData>
    <row r="1" spans="1:13">
      <c r="A1" s="277" t="s">
        <v>338</v>
      </c>
      <c r="B1" s="278"/>
      <c r="C1" s="278"/>
      <c r="D1" s="279"/>
      <c r="E1" s="279"/>
      <c r="F1" s="279"/>
      <c r="G1" s="279"/>
      <c r="H1" s="279"/>
      <c r="I1" s="279"/>
      <c r="J1" s="279"/>
      <c r="K1" s="279"/>
      <c r="L1" s="279"/>
      <c r="M1" s="280"/>
    </row>
    <row r="2" spans="1:13">
      <c r="A2" s="281" t="s">
        <v>339</v>
      </c>
      <c r="B2" s="282"/>
      <c r="C2" s="282"/>
      <c r="D2" s="283"/>
      <c r="E2" s="283"/>
      <c r="F2" s="283"/>
      <c r="G2" s="283"/>
      <c r="H2" s="283"/>
      <c r="I2" s="283"/>
      <c r="J2" s="283"/>
      <c r="K2" s="283"/>
      <c r="L2" s="283"/>
      <c r="M2" s="284"/>
    </row>
    <row r="3" spans="1:13">
      <c r="A3" s="285" t="s">
        <v>242</v>
      </c>
      <c r="B3" s="285" t="s">
        <v>340</v>
      </c>
      <c r="C3" s="285" t="s">
        <v>4</v>
      </c>
      <c r="D3" s="288" t="s">
        <v>5</v>
      </c>
      <c r="E3" s="290" t="s">
        <v>341</v>
      </c>
      <c r="F3" s="290"/>
      <c r="G3" s="290"/>
      <c r="H3" s="290"/>
      <c r="I3" s="290"/>
      <c r="J3" s="290"/>
      <c r="K3" s="290"/>
      <c r="L3" s="290" t="s">
        <v>342</v>
      </c>
      <c r="M3" s="290"/>
    </row>
    <row r="4" spans="1:13" ht="45">
      <c r="A4" s="286"/>
      <c r="B4" s="286"/>
      <c r="C4" s="287"/>
      <c r="D4" s="289"/>
      <c r="E4" s="146" t="s">
        <v>31</v>
      </c>
      <c r="F4" s="146" t="s">
        <v>343</v>
      </c>
      <c r="G4" s="146" t="s">
        <v>344</v>
      </c>
      <c r="H4" s="146" t="s">
        <v>253</v>
      </c>
      <c r="I4" s="146" t="s">
        <v>345</v>
      </c>
      <c r="J4" s="146" t="s">
        <v>346</v>
      </c>
      <c r="K4" s="146" t="s">
        <v>347</v>
      </c>
      <c r="L4" s="146" t="s">
        <v>348</v>
      </c>
      <c r="M4" s="146" t="s">
        <v>349</v>
      </c>
    </row>
    <row r="5" spans="1:13" ht="45">
      <c r="A5" s="147">
        <v>1</v>
      </c>
      <c r="B5" s="148" t="s">
        <v>350</v>
      </c>
      <c r="C5" s="148" t="s">
        <v>351</v>
      </c>
      <c r="D5" s="148" t="s">
        <v>352</v>
      </c>
      <c r="E5" s="149">
        <v>18.87</v>
      </c>
      <c r="F5" s="149">
        <v>207.93</v>
      </c>
      <c r="G5" s="149">
        <v>1355.96</v>
      </c>
      <c r="H5" s="149">
        <f>E5+F5+G5</f>
        <v>1582.76</v>
      </c>
      <c r="I5" s="149">
        <v>4.01</v>
      </c>
      <c r="J5" s="149">
        <v>807.62</v>
      </c>
      <c r="K5" s="150">
        <f>G5+I5+J5</f>
        <v>2167.59</v>
      </c>
      <c r="L5" s="149">
        <v>28.15</v>
      </c>
      <c r="M5" s="149">
        <v>1403.45</v>
      </c>
    </row>
  </sheetData>
  <mergeCells count="8">
    <mergeCell ref="A1:M1"/>
    <mergeCell ref="A2:M2"/>
    <mergeCell ref="A3:A4"/>
    <mergeCell ref="B3:B4"/>
    <mergeCell ref="C3:C4"/>
    <mergeCell ref="D3:D4"/>
    <mergeCell ref="E3:K3"/>
    <mergeCell ref="L3:M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"/>
  <sheetViews>
    <sheetView workbookViewId="0">
      <selection activeCell="I14" sqref="I14"/>
    </sheetView>
  </sheetViews>
  <sheetFormatPr defaultRowHeight="15"/>
  <sheetData>
    <row r="1" spans="1:12" ht="16.5">
      <c r="A1" s="291" t="s">
        <v>353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</row>
    <row r="2" spans="1:12" ht="15.75">
      <c r="A2" s="151" t="s">
        <v>354</v>
      </c>
      <c r="B2" s="152"/>
      <c r="C2" s="153"/>
      <c r="D2" s="153"/>
      <c r="E2" s="153"/>
      <c r="F2" s="154"/>
      <c r="G2" s="154"/>
      <c r="H2" s="155"/>
      <c r="I2" s="155"/>
      <c r="J2" s="156"/>
    </row>
    <row r="3" spans="1:12" ht="15.75">
      <c r="A3" s="151"/>
      <c r="B3" s="152"/>
      <c r="C3" s="153"/>
      <c r="D3" s="153"/>
      <c r="E3" s="153"/>
      <c r="F3" s="154"/>
      <c r="G3" s="154"/>
      <c r="H3" s="155"/>
      <c r="I3" s="155"/>
      <c r="J3" s="156"/>
    </row>
    <row r="4" spans="1:12" ht="75">
      <c r="A4" s="157" t="s">
        <v>242</v>
      </c>
      <c r="B4" s="157" t="s">
        <v>355</v>
      </c>
      <c r="C4" s="157" t="s">
        <v>356</v>
      </c>
      <c r="D4" s="157" t="s">
        <v>357</v>
      </c>
      <c r="E4" s="293" t="s">
        <v>248</v>
      </c>
      <c r="F4" s="293"/>
      <c r="G4" s="293"/>
      <c r="H4" s="155"/>
      <c r="I4" s="154"/>
      <c r="J4" s="156"/>
    </row>
    <row r="5" spans="1:12">
      <c r="A5" s="157"/>
      <c r="B5" s="157"/>
      <c r="C5" s="157"/>
      <c r="D5" s="157"/>
      <c r="E5" s="157" t="s">
        <v>358</v>
      </c>
      <c r="F5" s="157" t="s">
        <v>252</v>
      </c>
      <c r="G5" s="157" t="s">
        <v>253</v>
      </c>
      <c r="H5" s="155"/>
      <c r="I5" s="154"/>
      <c r="J5" s="156"/>
    </row>
    <row r="6" spans="1:12">
      <c r="A6" s="158" t="s">
        <v>359</v>
      </c>
      <c r="B6" s="158" t="s">
        <v>360</v>
      </c>
      <c r="C6" s="159"/>
      <c r="D6" s="158" t="s">
        <v>361</v>
      </c>
      <c r="E6" s="158" t="s">
        <v>362</v>
      </c>
      <c r="F6" s="158" t="s">
        <v>363</v>
      </c>
      <c r="G6" s="158" t="s">
        <v>364</v>
      </c>
      <c r="H6" s="156"/>
      <c r="I6" s="160"/>
      <c r="J6" s="156"/>
    </row>
    <row r="7" spans="1:12" ht="54">
      <c r="A7" s="161">
        <v>1</v>
      </c>
      <c r="B7" s="162" t="s">
        <v>365</v>
      </c>
      <c r="C7" s="163">
        <v>1989</v>
      </c>
      <c r="D7" s="164">
        <v>73</v>
      </c>
      <c r="E7" s="165">
        <v>2592</v>
      </c>
      <c r="F7" s="166">
        <v>1558</v>
      </c>
      <c r="G7" s="163">
        <f>E7+F7</f>
        <v>4150</v>
      </c>
      <c r="H7" s="154"/>
      <c r="I7" s="154"/>
      <c r="J7" s="156"/>
    </row>
    <row r="8" spans="1:12" ht="15.75">
      <c r="A8" s="167"/>
      <c r="B8" s="162" t="s">
        <v>253</v>
      </c>
      <c r="C8" s="163"/>
      <c r="D8" s="164">
        <f>SUM(D7)</f>
        <v>73</v>
      </c>
      <c r="E8" s="163">
        <f>SUM(E7)</f>
        <v>2592</v>
      </c>
      <c r="F8" s="168">
        <f>SUM(F7)</f>
        <v>1558</v>
      </c>
      <c r="G8" s="163">
        <f>SUM(G7)</f>
        <v>4150</v>
      </c>
      <c r="H8" s="169"/>
      <c r="I8" s="169"/>
      <c r="J8" s="156"/>
    </row>
  </sheetData>
  <mergeCells count="2">
    <mergeCell ref="A1:L1"/>
    <mergeCell ref="E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"/>
  <sheetViews>
    <sheetView workbookViewId="0">
      <selection activeCell="H13" sqref="H13"/>
    </sheetView>
  </sheetViews>
  <sheetFormatPr defaultRowHeight="15"/>
  <sheetData>
    <row r="1" spans="1:7" ht="15.75">
      <c r="A1" s="170" t="s">
        <v>378</v>
      </c>
      <c r="B1" s="171"/>
      <c r="C1" s="172"/>
      <c r="D1" s="172"/>
      <c r="E1" s="173"/>
      <c r="F1" s="173"/>
      <c r="G1" s="173"/>
    </row>
    <row r="2" spans="1:7" ht="15.75">
      <c r="A2" s="170"/>
      <c r="B2" s="171"/>
      <c r="C2" s="172"/>
      <c r="D2" s="172"/>
      <c r="E2" s="173"/>
      <c r="F2" s="173"/>
      <c r="G2" s="173"/>
    </row>
    <row r="3" spans="1:7" ht="75">
      <c r="A3" s="174" t="s">
        <v>366</v>
      </c>
      <c r="B3" s="174" t="s">
        <v>355</v>
      </c>
      <c r="C3" s="174" t="s">
        <v>367</v>
      </c>
      <c r="D3" s="175" t="s">
        <v>368</v>
      </c>
      <c r="E3" s="176" t="s">
        <v>304</v>
      </c>
      <c r="F3" s="176" t="s">
        <v>305</v>
      </c>
      <c r="G3" s="176" t="s">
        <v>369</v>
      </c>
    </row>
    <row r="4" spans="1:7" ht="30">
      <c r="A4" s="174"/>
      <c r="B4" s="174"/>
      <c r="C4" s="294" t="s">
        <v>299</v>
      </c>
      <c r="D4" s="294"/>
      <c r="E4" s="174" t="s">
        <v>370</v>
      </c>
      <c r="F4" s="174" t="s">
        <v>370</v>
      </c>
      <c r="G4" s="177"/>
    </row>
    <row r="5" spans="1:7" ht="31.5">
      <c r="A5" s="105" t="s">
        <v>254</v>
      </c>
      <c r="B5" s="105" t="s">
        <v>255</v>
      </c>
      <c r="C5" s="105" t="s">
        <v>256</v>
      </c>
      <c r="D5" s="105">
        <v>4</v>
      </c>
      <c r="E5" s="105">
        <v>5</v>
      </c>
      <c r="F5" s="105">
        <v>6</v>
      </c>
      <c r="G5" s="105" t="s">
        <v>371</v>
      </c>
    </row>
    <row r="6" spans="1:7" ht="15.75">
      <c r="A6" s="178" t="s">
        <v>359</v>
      </c>
      <c r="B6" s="179" t="s">
        <v>360</v>
      </c>
      <c r="C6" s="180"/>
      <c r="D6" s="180"/>
      <c r="E6" s="180"/>
      <c r="F6" s="181"/>
      <c r="G6" s="177"/>
    </row>
    <row r="7" spans="1:7" ht="27">
      <c r="A7" s="182">
        <v>1</v>
      </c>
      <c r="B7" s="183" t="s">
        <v>372</v>
      </c>
      <c r="C7" s="184"/>
      <c r="D7" s="184"/>
      <c r="E7" s="184"/>
      <c r="F7" s="181"/>
      <c r="G7" s="185"/>
    </row>
    <row r="8" spans="1:7" ht="27">
      <c r="A8" s="182">
        <v>2</v>
      </c>
      <c r="B8" s="183" t="s">
        <v>373</v>
      </c>
      <c r="C8" s="184"/>
      <c r="D8" s="184"/>
      <c r="E8" s="184"/>
      <c r="F8" s="181"/>
      <c r="G8" s="185"/>
    </row>
    <row r="9" spans="1:7" ht="27">
      <c r="A9" s="182">
        <v>3</v>
      </c>
      <c r="B9" s="183" t="s">
        <v>374</v>
      </c>
      <c r="C9" s="184"/>
      <c r="D9" s="184"/>
      <c r="E9" s="180"/>
      <c r="F9" s="186"/>
      <c r="G9" s="185"/>
    </row>
    <row r="10" spans="1:7" ht="27">
      <c r="A10" s="182">
        <v>4</v>
      </c>
      <c r="B10" s="183" t="s">
        <v>375</v>
      </c>
      <c r="C10" s="184"/>
      <c r="D10" s="184"/>
      <c r="E10" s="180"/>
      <c r="F10" s="181"/>
      <c r="G10" s="185"/>
    </row>
    <row r="11" spans="1:7" ht="27">
      <c r="A11" s="182">
        <v>5</v>
      </c>
      <c r="B11" s="183" t="s">
        <v>376</v>
      </c>
      <c r="C11" s="184"/>
      <c r="D11" s="184"/>
      <c r="E11" s="180"/>
      <c r="F11" s="186"/>
      <c r="G11" s="185"/>
    </row>
    <row r="12" spans="1:7" ht="27">
      <c r="A12" s="182">
        <v>6</v>
      </c>
      <c r="B12" s="183" t="s">
        <v>377</v>
      </c>
      <c r="C12" s="184"/>
      <c r="D12" s="184"/>
      <c r="E12" s="184"/>
      <c r="F12" s="181"/>
      <c r="G12" s="185"/>
    </row>
    <row r="13" spans="1:7" ht="54">
      <c r="A13" s="182">
        <v>7</v>
      </c>
      <c r="B13" s="183" t="s">
        <v>365</v>
      </c>
      <c r="C13" s="184">
        <v>67.930000000000007</v>
      </c>
      <c r="D13" s="184">
        <v>699.56</v>
      </c>
      <c r="E13" s="180">
        <v>200</v>
      </c>
      <c r="F13" s="187">
        <v>116.48</v>
      </c>
      <c r="G13" s="188">
        <v>883.97</v>
      </c>
    </row>
    <row r="14" spans="1:7" ht="15.75">
      <c r="A14" s="174"/>
      <c r="B14" s="174" t="s">
        <v>253</v>
      </c>
      <c r="C14" s="189">
        <f>SUM(C13)</f>
        <v>67.930000000000007</v>
      </c>
      <c r="D14" s="189">
        <f>SUM(D13)</f>
        <v>699.56</v>
      </c>
      <c r="E14" s="189">
        <f>SUM(E13)</f>
        <v>200</v>
      </c>
      <c r="F14" s="189">
        <f>SUM(F13)</f>
        <v>116.48</v>
      </c>
      <c r="G14" s="190">
        <f>SUM(G13)</f>
        <v>883.97</v>
      </c>
    </row>
  </sheetData>
  <mergeCells count="1">
    <mergeCell ref="C4:D4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5"/>
  <sheetViews>
    <sheetView workbookViewId="0">
      <selection activeCell="G14" sqref="G14"/>
    </sheetView>
  </sheetViews>
  <sheetFormatPr defaultRowHeight="15"/>
  <sheetData>
    <row r="1" spans="1:23" ht="18">
      <c r="A1" s="295" t="s">
        <v>379</v>
      </c>
      <c r="B1" s="295"/>
      <c r="C1" s="295"/>
      <c r="D1" s="295"/>
      <c r="E1" s="295"/>
      <c r="F1" s="295"/>
      <c r="G1" s="295"/>
      <c r="H1" s="295"/>
      <c r="I1" s="295"/>
      <c r="J1" s="191"/>
      <c r="K1" s="191"/>
      <c r="L1" s="192"/>
      <c r="M1" s="193"/>
      <c r="N1" s="193"/>
      <c r="O1" s="193"/>
      <c r="P1" s="193"/>
      <c r="Q1" s="193"/>
      <c r="R1" s="193"/>
      <c r="S1" s="193"/>
      <c r="T1" s="193"/>
      <c r="U1" s="296" t="s">
        <v>1</v>
      </c>
      <c r="V1" s="296"/>
      <c r="W1" s="194"/>
    </row>
    <row r="2" spans="1:23" ht="84">
      <c r="A2" s="195" t="s">
        <v>2</v>
      </c>
      <c r="B2" s="196" t="s">
        <v>3</v>
      </c>
      <c r="C2" s="196" t="s">
        <v>4</v>
      </c>
      <c r="D2" s="196" t="s">
        <v>5</v>
      </c>
      <c r="E2" s="196" t="s">
        <v>6</v>
      </c>
      <c r="F2" s="197" t="s">
        <v>7</v>
      </c>
      <c r="G2" s="197" t="s">
        <v>8</v>
      </c>
      <c r="H2" s="197" t="s">
        <v>9</v>
      </c>
      <c r="I2" s="197" t="s">
        <v>10</v>
      </c>
      <c r="J2" s="197" t="s">
        <v>11</v>
      </c>
      <c r="K2" s="197" t="s">
        <v>12</v>
      </c>
      <c r="L2" s="197" t="s">
        <v>13</v>
      </c>
      <c r="M2" s="197" t="s">
        <v>14</v>
      </c>
      <c r="N2" s="197" t="s">
        <v>15</v>
      </c>
      <c r="O2" s="197" t="s">
        <v>16</v>
      </c>
      <c r="P2" s="197" t="s">
        <v>17</v>
      </c>
      <c r="Q2" s="197" t="s">
        <v>18</v>
      </c>
      <c r="R2" s="197" t="s">
        <v>19</v>
      </c>
      <c r="S2" s="197" t="s">
        <v>20</v>
      </c>
      <c r="T2" s="197" t="s">
        <v>21</v>
      </c>
      <c r="U2" s="197" t="s">
        <v>22</v>
      </c>
      <c r="V2" s="197" t="s">
        <v>23</v>
      </c>
      <c r="W2" s="197" t="s">
        <v>24</v>
      </c>
    </row>
    <row r="3" spans="1:23">
      <c r="A3" s="198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</row>
    <row r="4" spans="1:23" ht="24">
      <c r="A4" s="195">
        <v>1</v>
      </c>
      <c r="B4" s="199" t="s">
        <v>350</v>
      </c>
      <c r="C4" s="199" t="s">
        <v>126</v>
      </c>
      <c r="D4" s="199" t="s">
        <v>154</v>
      </c>
      <c r="E4" s="200">
        <v>1989</v>
      </c>
      <c r="F4" s="201">
        <v>0</v>
      </c>
      <c r="G4" s="201">
        <v>18.87</v>
      </c>
      <c r="H4" s="202">
        <v>0</v>
      </c>
      <c r="I4" s="201">
        <v>590.66</v>
      </c>
      <c r="J4" s="201">
        <v>156.71</v>
      </c>
      <c r="K4" s="201">
        <v>349.39</v>
      </c>
      <c r="L4" s="201">
        <v>47.02</v>
      </c>
      <c r="M4" s="201">
        <v>7.43</v>
      </c>
      <c r="N4" s="201">
        <v>0</v>
      </c>
      <c r="O4" s="201">
        <v>0</v>
      </c>
      <c r="P4" s="201">
        <v>0</v>
      </c>
      <c r="Q4" s="201">
        <v>1.75</v>
      </c>
      <c r="R4" s="201">
        <v>178.8</v>
      </c>
      <c r="S4" s="201">
        <v>207.93</v>
      </c>
      <c r="T4" s="201">
        <v>4.49</v>
      </c>
      <c r="U4" s="201">
        <v>0</v>
      </c>
      <c r="V4" s="201">
        <v>19.7</v>
      </c>
      <c r="W4" s="201">
        <f>G4+H4+I4+J4+K4+L4+M4+N4+O4+P4+Q4+R4+S4+T4+U4+V4</f>
        <v>1582.7500000000002</v>
      </c>
    </row>
    <row r="5" spans="1:23">
      <c r="A5" s="203"/>
      <c r="B5" s="204"/>
      <c r="C5" s="204"/>
      <c r="D5" s="204"/>
      <c r="E5" s="204"/>
      <c r="F5" s="205"/>
      <c r="G5" s="205"/>
      <c r="H5" s="206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</row>
  </sheetData>
  <mergeCells count="2">
    <mergeCell ref="A1:I1"/>
    <mergeCell ref="U1:V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W79"/>
  <sheetViews>
    <sheetView tabSelected="1" topLeftCell="A74" workbookViewId="0">
      <selection activeCell="D86" sqref="D86"/>
    </sheetView>
  </sheetViews>
  <sheetFormatPr defaultRowHeight="15"/>
  <sheetData>
    <row r="1" spans="1:23" ht="15.75">
      <c r="A1" s="297" t="s">
        <v>0</v>
      </c>
      <c r="B1" s="297"/>
      <c r="C1" s="297"/>
      <c r="D1" s="297"/>
      <c r="E1" s="297"/>
      <c r="F1" s="297"/>
      <c r="G1" s="297"/>
      <c r="H1" s="297"/>
      <c r="I1" s="297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98" t="s">
        <v>1</v>
      </c>
      <c r="W1" s="299"/>
    </row>
    <row r="2" spans="1:23" ht="67.5">
      <c r="A2" s="3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15</v>
      </c>
      <c r="O2" s="2" t="s">
        <v>16</v>
      </c>
      <c r="P2" s="2" t="s">
        <v>17</v>
      </c>
      <c r="Q2" s="2" t="s">
        <v>18</v>
      </c>
      <c r="R2" s="2" t="s">
        <v>19</v>
      </c>
      <c r="S2" s="2" t="s">
        <v>20</v>
      </c>
      <c r="T2" s="2" t="s">
        <v>21</v>
      </c>
      <c r="U2" s="2" t="s">
        <v>22</v>
      </c>
      <c r="V2" s="2" t="s">
        <v>23</v>
      </c>
      <c r="W2" s="2" t="s">
        <v>24</v>
      </c>
    </row>
    <row r="3" spans="1:23">
      <c r="A3" s="1">
        <v>1</v>
      </c>
      <c r="B3" s="4" t="s">
        <v>25</v>
      </c>
      <c r="C3" s="4" t="s">
        <v>26</v>
      </c>
      <c r="D3" s="4" t="s">
        <v>27</v>
      </c>
      <c r="E3" s="5" t="s">
        <v>28</v>
      </c>
      <c r="F3" s="6">
        <v>0</v>
      </c>
      <c r="G3" s="6">
        <v>0</v>
      </c>
      <c r="H3" s="6">
        <v>0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6">
        <v>0</v>
      </c>
      <c r="O3" s="6">
        <v>0</v>
      </c>
      <c r="P3" s="6">
        <v>0</v>
      </c>
      <c r="Q3" s="6">
        <v>0</v>
      </c>
      <c r="R3" s="6">
        <v>0</v>
      </c>
      <c r="S3" s="6">
        <v>0</v>
      </c>
      <c r="T3" s="6">
        <v>0</v>
      </c>
      <c r="U3" s="6">
        <v>0</v>
      </c>
      <c r="V3" s="6">
        <v>0</v>
      </c>
      <c r="W3" s="6">
        <v>0</v>
      </c>
    </row>
    <row r="4" spans="1:23" ht="33.75">
      <c r="A4" s="1">
        <v>2</v>
      </c>
      <c r="B4" s="4" t="s">
        <v>29</v>
      </c>
      <c r="C4" s="4" t="s">
        <v>30</v>
      </c>
      <c r="D4" s="4" t="s">
        <v>31</v>
      </c>
      <c r="E4" s="5" t="s">
        <v>28</v>
      </c>
      <c r="F4" s="6">
        <v>0</v>
      </c>
      <c r="G4" s="7">
        <v>515.04999999999995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>
        <v>0</v>
      </c>
      <c r="Q4" s="6">
        <v>0</v>
      </c>
      <c r="R4" s="6">
        <v>0</v>
      </c>
      <c r="S4" s="6">
        <v>0</v>
      </c>
      <c r="T4" s="6">
        <v>0</v>
      </c>
      <c r="U4" s="6">
        <v>0</v>
      </c>
      <c r="V4" s="6">
        <v>0</v>
      </c>
      <c r="W4" s="6">
        <f t="shared" ref="W4:W46" si="0">SUM(F4:V4)</f>
        <v>515.04999999999995</v>
      </c>
    </row>
    <row r="5" spans="1:23" ht="22.5">
      <c r="A5" s="1">
        <v>3</v>
      </c>
      <c r="B5" s="4" t="s">
        <v>32</v>
      </c>
      <c r="C5" s="4" t="s">
        <v>33</v>
      </c>
      <c r="D5" s="4" t="s">
        <v>34</v>
      </c>
      <c r="E5" s="5" t="s">
        <v>35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267.41000000000003</v>
      </c>
      <c r="M5" s="6">
        <v>0</v>
      </c>
      <c r="N5" s="6">
        <v>0</v>
      </c>
      <c r="O5" s="6"/>
      <c r="P5" s="6">
        <v>0</v>
      </c>
      <c r="Q5" s="6"/>
      <c r="R5" s="6"/>
      <c r="S5" s="6"/>
      <c r="T5" s="6"/>
      <c r="U5" s="6">
        <v>0</v>
      </c>
      <c r="V5" s="6"/>
      <c r="W5" s="6">
        <f t="shared" si="0"/>
        <v>267.41000000000003</v>
      </c>
    </row>
    <row r="6" spans="1:23" ht="22.5">
      <c r="A6" s="1">
        <v>4</v>
      </c>
      <c r="B6" s="4" t="s">
        <v>36</v>
      </c>
      <c r="C6" s="4" t="s">
        <v>37</v>
      </c>
      <c r="D6" s="4" t="s">
        <v>31</v>
      </c>
      <c r="E6" s="5" t="s">
        <v>38</v>
      </c>
      <c r="F6" s="6">
        <v>0</v>
      </c>
      <c r="G6" s="7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f t="shared" si="0"/>
        <v>0</v>
      </c>
    </row>
    <row r="7" spans="1:23" ht="33.75">
      <c r="A7" s="1">
        <v>5</v>
      </c>
      <c r="B7" s="4" t="s">
        <v>39</v>
      </c>
      <c r="C7" s="4" t="s">
        <v>37</v>
      </c>
      <c r="D7" s="4" t="s">
        <v>31</v>
      </c>
      <c r="E7" s="5" t="s">
        <v>40</v>
      </c>
      <c r="F7" s="6">
        <v>0</v>
      </c>
      <c r="G7" s="7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f t="shared" si="0"/>
        <v>0</v>
      </c>
    </row>
    <row r="8" spans="1:23" ht="33.75">
      <c r="A8" s="1">
        <v>6</v>
      </c>
      <c r="B8" s="4" t="s">
        <v>41</v>
      </c>
      <c r="C8" s="4" t="s">
        <v>42</v>
      </c>
      <c r="D8" s="4" t="s">
        <v>31</v>
      </c>
      <c r="E8" s="5" t="s">
        <v>43</v>
      </c>
      <c r="F8" s="6">
        <v>0</v>
      </c>
      <c r="G8" s="7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f t="shared" si="0"/>
        <v>0</v>
      </c>
    </row>
    <row r="9" spans="1:23" ht="45">
      <c r="A9" s="1">
        <v>7</v>
      </c>
      <c r="B9" s="4" t="s">
        <v>44</v>
      </c>
      <c r="C9" s="4" t="s">
        <v>42</v>
      </c>
      <c r="D9" s="4" t="s">
        <v>31</v>
      </c>
      <c r="E9" s="5" t="s">
        <v>45</v>
      </c>
      <c r="F9" s="6">
        <v>0</v>
      </c>
      <c r="G9" s="7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f t="shared" si="0"/>
        <v>0</v>
      </c>
    </row>
    <row r="10" spans="1:23" ht="45">
      <c r="A10" s="1">
        <v>8</v>
      </c>
      <c r="B10" s="4" t="s">
        <v>46</v>
      </c>
      <c r="C10" s="4" t="s">
        <v>42</v>
      </c>
      <c r="D10" s="4" t="s">
        <v>47</v>
      </c>
      <c r="E10" s="5" t="s">
        <v>48</v>
      </c>
      <c r="F10" s="6">
        <v>0</v>
      </c>
      <c r="G10" s="7">
        <v>0</v>
      </c>
      <c r="H10" s="6">
        <v>0</v>
      </c>
      <c r="I10" s="6">
        <v>0</v>
      </c>
      <c r="J10" s="6">
        <v>0</v>
      </c>
      <c r="K10" s="7">
        <v>921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1959</v>
      </c>
      <c r="T10" s="6">
        <v>0</v>
      </c>
      <c r="U10" s="6">
        <v>0</v>
      </c>
      <c r="V10" s="6">
        <v>0</v>
      </c>
      <c r="W10" s="6">
        <v>2881</v>
      </c>
    </row>
    <row r="11" spans="1:23" ht="33.75">
      <c r="A11" s="1">
        <v>9</v>
      </c>
      <c r="B11" s="4" t="s">
        <v>49</v>
      </c>
      <c r="C11" s="4" t="s">
        <v>50</v>
      </c>
      <c r="D11" s="4" t="s">
        <v>51</v>
      </c>
      <c r="E11" s="5" t="s">
        <v>28</v>
      </c>
      <c r="F11" s="6">
        <v>0</v>
      </c>
      <c r="G11" s="7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f t="shared" si="0"/>
        <v>0</v>
      </c>
    </row>
    <row r="12" spans="1:23" ht="45">
      <c r="A12" s="1">
        <v>10</v>
      </c>
      <c r="B12" s="4" t="s">
        <v>52</v>
      </c>
      <c r="C12" s="4" t="s">
        <v>42</v>
      </c>
      <c r="D12" s="4" t="s">
        <v>53</v>
      </c>
      <c r="E12" s="5" t="s">
        <v>54</v>
      </c>
      <c r="F12" s="6">
        <v>0</v>
      </c>
      <c r="G12" s="7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8">
        <v>728.53</v>
      </c>
      <c r="S12" s="6">
        <v>0</v>
      </c>
      <c r="T12" s="6">
        <v>0</v>
      </c>
      <c r="U12" s="6">
        <v>0</v>
      </c>
      <c r="V12" s="6">
        <v>0</v>
      </c>
      <c r="W12" s="6">
        <f t="shared" si="0"/>
        <v>728.53</v>
      </c>
    </row>
    <row r="13" spans="1:23" ht="33.75">
      <c r="A13" s="1">
        <v>11</v>
      </c>
      <c r="B13" s="4" t="s">
        <v>55</v>
      </c>
      <c r="C13" s="4" t="s">
        <v>56</v>
      </c>
      <c r="D13" s="4" t="s">
        <v>31</v>
      </c>
      <c r="E13" s="5" t="s">
        <v>57</v>
      </c>
      <c r="F13" s="6">
        <v>0</v>
      </c>
      <c r="G13" s="7">
        <v>875.58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f t="shared" si="0"/>
        <v>875.58</v>
      </c>
    </row>
    <row r="14" spans="1:23" ht="56.25">
      <c r="A14" s="1">
        <v>12</v>
      </c>
      <c r="B14" s="4" t="s">
        <v>58</v>
      </c>
      <c r="C14" s="4" t="s">
        <v>56</v>
      </c>
      <c r="D14" s="4" t="s">
        <v>31</v>
      </c>
      <c r="E14" s="5" t="s">
        <v>59</v>
      </c>
      <c r="F14" s="6">
        <v>0</v>
      </c>
      <c r="G14" s="7">
        <v>1302.72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f t="shared" si="0"/>
        <v>1302.72</v>
      </c>
    </row>
    <row r="15" spans="1:23" ht="56.25">
      <c r="A15" s="1">
        <v>13</v>
      </c>
      <c r="B15" s="4" t="s">
        <v>60</v>
      </c>
      <c r="C15" s="4" t="s">
        <v>61</v>
      </c>
      <c r="D15" s="4" t="s">
        <v>31</v>
      </c>
      <c r="E15" s="5" t="s">
        <v>62</v>
      </c>
      <c r="F15" s="6">
        <v>0</v>
      </c>
      <c r="G15" s="7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f t="shared" si="0"/>
        <v>0</v>
      </c>
    </row>
    <row r="16" spans="1:23" ht="56.25">
      <c r="A16" s="1">
        <v>14</v>
      </c>
      <c r="B16" s="4" t="s">
        <v>63</v>
      </c>
      <c r="C16" s="4" t="s">
        <v>64</v>
      </c>
      <c r="D16" s="4" t="s">
        <v>31</v>
      </c>
      <c r="E16" s="5" t="s">
        <v>35</v>
      </c>
      <c r="F16" s="6">
        <v>0</v>
      </c>
      <c r="G16" s="7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f t="shared" si="0"/>
        <v>0</v>
      </c>
    </row>
    <row r="17" spans="1:23" ht="56.25">
      <c r="A17" s="1">
        <v>15</v>
      </c>
      <c r="B17" s="4" t="s">
        <v>65</v>
      </c>
      <c r="C17" s="4" t="s">
        <v>66</v>
      </c>
      <c r="D17" s="4" t="s">
        <v>31</v>
      </c>
      <c r="E17" s="5" t="s">
        <v>62</v>
      </c>
      <c r="F17" s="6">
        <v>0</v>
      </c>
      <c r="G17" s="7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f t="shared" si="0"/>
        <v>0</v>
      </c>
    </row>
    <row r="18" spans="1:23" ht="56.25">
      <c r="A18" s="1">
        <v>16</v>
      </c>
      <c r="B18" s="4" t="s">
        <v>67</v>
      </c>
      <c r="C18" s="4" t="s">
        <v>56</v>
      </c>
      <c r="D18" s="4" t="s">
        <v>31</v>
      </c>
      <c r="E18" s="5" t="s">
        <v>68</v>
      </c>
      <c r="F18" s="6">
        <v>0</v>
      </c>
      <c r="G18" s="7">
        <v>288.83999999999997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f t="shared" si="0"/>
        <v>288.83999999999997</v>
      </c>
    </row>
    <row r="19" spans="1:23" ht="67.5">
      <c r="A19" s="1">
        <v>17</v>
      </c>
      <c r="B19" s="4" t="s">
        <v>69</v>
      </c>
      <c r="C19" s="4" t="s">
        <v>70</v>
      </c>
      <c r="D19" s="4" t="s">
        <v>31</v>
      </c>
      <c r="E19" s="5" t="s">
        <v>71</v>
      </c>
      <c r="F19" s="6">
        <v>0</v>
      </c>
      <c r="G19" s="7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f t="shared" si="0"/>
        <v>0</v>
      </c>
    </row>
    <row r="20" spans="1:23" ht="56.25">
      <c r="A20" s="1">
        <v>18</v>
      </c>
      <c r="B20" s="4" t="s">
        <v>72</v>
      </c>
      <c r="C20" s="4" t="s">
        <v>73</v>
      </c>
      <c r="D20" s="4" t="s">
        <v>31</v>
      </c>
      <c r="E20" s="5" t="s">
        <v>35</v>
      </c>
      <c r="F20" s="6">
        <v>0</v>
      </c>
      <c r="G20" s="7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f t="shared" si="0"/>
        <v>0</v>
      </c>
    </row>
    <row r="21" spans="1:23" ht="56.25">
      <c r="A21" s="1">
        <v>19</v>
      </c>
      <c r="B21" s="4" t="s">
        <v>74</v>
      </c>
      <c r="C21" s="4" t="s">
        <v>75</v>
      </c>
      <c r="D21" s="4" t="s">
        <v>31</v>
      </c>
      <c r="E21" s="5" t="s">
        <v>35</v>
      </c>
      <c r="F21" s="6">
        <v>0</v>
      </c>
      <c r="G21" s="7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f t="shared" si="0"/>
        <v>0</v>
      </c>
    </row>
    <row r="22" spans="1:23" ht="67.5">
      <c r="A22" s="1">
        <v>20</v>
      </c>
      <c r="B22" s="4" t="s">
        <v>76</v>
      </c>
      <c r="C22" s="4" t="s">
        <v>77</v>
      </c>
      <c r="D22" s="4" t="s">
        <v>31</v>
      </c>
      <c r="E22" s="5" t="s">
        <v>78</v>
      </c>
      <c r="F22" s="6">
        <v>0</v>
      </c>
      <c r="G22" s="7">
        <v>3.65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f t="shared" si="0"/>
        <v>3.65</v>
      </c>
    </row>
    <row r="23" spans="1:23" ht="45">
      <c r="A23" s="1">
        <v>21</v>
      </c>
      <c r="B23" s="4" t="s">
        <v>79</v>
      </c>
      <c r="C23" s="4" t="s">
        <v>80</v>
      </c>
      <c r="D23" s="4" t="s">
        <v>31</v>
      </c>
      <c r="E23" s="5" t="s">
        <v>81</v>
      </c>
      <c r="F23" s="6">
        <v>0</v>
      </c>
      <c r="G23" s="7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f t="shared" si="0"/>
        <v>0</v>
      </c>
    </row>
    <row r="24" spans="1:23" ht="45">
      <c r="A24" s="1">
        <v>22</v>
      </c>
      <c r="B24" s="4" t="s">
        <v>82</v>
      </c>
      <c r="C24" s="4" t="s">
        <v>80</v>
      </c>
      <c r="D24" s="4" t="s">
        <v>31</v>
      </c>
      <c r="E24" s="5" t="s">
        <v>83</v>
      </c>
      <c r="F24" s="6">
        <v>0</v>
      </c>
      <c r="G24" s="7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f t="shared" si="0"/>
        <v>0</v>
      </c>
    </row>
    <row r="25" spans="1:23" ht="33.75">
      <c r="A25" s="1">
        <v>23</v>
      </c>
      <c r="B25" s="4" t="s">
        <v>84</v>
      </c>
      <c r="C25" s="4" t="s">
        <v>85</v>
      </c>
      <c r="D25" s="4" t="s">
        <v>31</v>
      </c>
      <c r="E25" s="5" t="s">
        <v>86</v>
      </c>
      <c r="F25" s="6">
        <v>0</v>
      </c>
      <c r="G25" s="7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f t="shared" si="0"/>
        <v>0</v>
      </c>
    </row>
    <row r="26" spans="1:23" ht="33.75">
      <c r="A26" s="1">
        <v>24</v>
      </c>
      <c r="B26" s="4" t="s">
        <v>87</v>
      </c>
      <c r="C26" s="4" t="s">
        <v>88</v>
      </c>
      <c r="D26" s="4" t="s">
        <v>31</v>
      </c>
      <c r="E26" s="5" t="s">
        <v>89</v>
      </c>
      <c r="F26" s="6">
        <v>0</v>
      </c>
      <c r="G26" s="7">
        <v>4.1500000000000004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f t="shared" si="0"/>
        <v>4.1500000000000004</v>
      </c>
    </row>
    <row r="27" spans="1:23" ht="45">
      <c r="A27" s="1">
        <v>25</v>
      </c>
      <c r="B27" s="4" t="s">
        <v>90</v>
      </c>
      <c r="C27" s="4" t="s">
        <v>91</v>
      </c>
      <c r="D27" s="4" t="s">
        <v>31</v>
      </c>
      <c r="E27" s="5" t="s">
        <v>92</v>
      </c>
      <c r="F27" s="6">
        <v>0</v>
      </c>
      <c r="G27" s="7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f t="shared" si="0"/>
        <v>0</v>
      </c>
    </row>
    <row r="28" spans="1:23" ht="33.75">
      <c r="A28" s="1">
        <v>26</v>
      </c>
      <c r="B28" s="4" t="s">
        <v>93</v>
      </c>
      <c r="C28" s="4" t="s">
        <v>94</v>
      </c>
      <c r="D28" s="4" t="s">
        <v>31</v>
      </c>
      <c r="E28" s="5" t="s">
        <v>45</v>
      </c>
      <c r="F28" s="6">
        <v>0</v>
      </c>
      <c r="G28" s="7">
        <v>21.06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f t="shared" si="0"/>
        <v>21.06</v>
      </c>
    </row>
    <row r="29" spans="1:23" ht="33.75">
      <c r="A29" s="1">
        <v>27</v>
      </c>
      <c r="B29" s="4" t="s">
        <v>95</v>
      </c>
      <c r="C29" s="4" t="s">
        <v>88</v>
      </c>
      <c r="D29" s="4" t="s">
        <v>31</v>
      </c>
      <c r="E29" s="5" t="s">
        <v>96</v>
      </c>
      <c r="F29" s="6">
        <v>0</v>
      </c>
      <c r="G29" s="7">
        <v>555.98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f t="shared" si="0"/>
        <v>555.98</v>
      </c>
    </row>
    <row r="30" spans="1:23" ht="22.5">
      <c r="A30" s="1">
        <v>28</v>
      </c>
      <c r="B30" s="4" t="s">
        <v>97</v>
      </c>
      <c r="C30" s="4" t="s">
        <v>98</v>
      </c>
      <c r="D30" s="4" t="s">
        <v>31</v>
      </c>
      <c r="E30" s="5" t="s">
        <v>43</v>
      </c>
      <c r="F30" s="6">
        <v>0</v>
      </c>
      <c r="G30" s="6">
        <v>2.34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f t="shared" si="0"/>
        <v>2.34</v>
      </c>
    </row>
    <row r="31" spans="1:23" ht="45">
      <c r="A31" s="1">
        <v>29</v>
      </c>
      <c r="B31" s="4" t="s">
        <v>99</v>
      </c>
      <c r="C31" s="4" t="s">
        <v>100</v>
      </c>
      <c r="D31" s="4" t="s">
        <v>31</v>
      </c>
      <c r="E31" s="5" t="s">
        <v>101</v>
      </c>
      <c r="F31" s="6">
        <v>0</v>
      </c>
      <c r="G31" s="7">
        <v>0.24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f t="shared" si="0"/>
        <v>0.24</v>
      </c>
    </row>
    <row r="32" spans="1:23" ht="33.75">
      <c r="A32" s="1">
        <v>30</v>
      </c>
      <c r="B32" s="4" t="s">
        <v>102</v>
      </c>
      <c r="C32" s="4" t="s">
        <v>61</v>
      </c>
      <c r="D32" s="4" t="s">
        <v>31</v>
      </c>
      <c r="E32" s="5" t="s">
        <v>103</v>
      </c>
      <c r="F32" s="6">
        <v>0</v>
      </c>
      <c r="G32" s="7">
        <v>1733.17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f t="shared" si="0"/>
        <v>1733.17</v>
      </c>
    </row>
    <row r="33" spans="1:23" ht="45">
      <c r="A33" s="1">
        <v>31</v>
      </c>
      <c r="B33" s="4" t="s">
        <v>104</v>
      </c>
      <c r="C33" s="4" t="s">
        <v>61</v>
      </c>
      <c r="D33" s="4" t="s">
        <v>31</v>
      </c>
      <c r="E33" s="5" t="s">
        <v>105</v>
      </c>
      <c r="F33" s="6">
        <v>0</v>
      </c>
      <c r="G33" s="7">
        <v>519.16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f t="shared" si="0"/>
        <v>519.16</v>
      </c>
    </row>
    <row r="34" spans="1:23" ht="33.75">
      <c r="A34" s="1">
        <v>32</v>
      </c>
      <c r="B34" s="4" t="s">
        <v>106</v>
      </c>
      <c r="C34" s="4" t="s">
        <v>107</v>
      </c>
      <c r="D34" s="4" t="s">
        <v>31</v>
      </c>
      <c r="E34" s="5" t="s">
        <v>43</v>
      </c>
      <c r="F34" s="6">
        <v>0</v>
      </c>
      <c r="G34" s="9">
        <v>344.7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f t="shared" si="0"/>
        <v>344.7</v>
      </c>
    </row>
    <row r="35" spans="1:23" ht="45">
      <c r="A35" s="1">
        <v>33</v>
      </c>
      <c r="B35" s="4" t="s">
        <v>108</v>
      </c>
      <c r="C35" s="4" t="s">
        <v>66</v>
      </c>
      <c r="D35" s="4" t="s">
        <v>31</v>
      </c>
      <c r="E35" s="5" t="s">
        <v>109</v>
      </c>
      <c r="F35" s="6">
        <v>0</v>
      </c>
      <c r="G35" s="7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f t="shared" si="0"/>
        <v>0</v>
      </c>
    </row>
    <row r="36" spans="1:23" ht="33.75">
      <c r="A36" s="1">
        <v>34</v>
      </c>
      <c r="B36" s="4" t="s">
        <v>110</v>
      </c>
      <c r="C36" s="4" t="s">
        <v>111</v>
      </c>
      <c r="D36" s="4" t="s">
        <v>31</v>
      </c>
      <c r="E36" s="5" t="s">
        <v>112</v>
      </c>
      <c r="F36" s="6">
        <v>0</v>
      </c>
      <c r="G36" s="7">
        <v>15.96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f t="shared" si="0"/>
        <v>15.96</v>
      </c>
    </row>
    <row r="37" spans="1:23" ht="45">
      <c r="A37" s="1">
        <v>35</v>
      </c>
      <c r="B37" s="10" t="s">
        <v>113</v>
      </c>
      <c r="C37" s="10" t="s">
        <v>114</v>
      </c>
      <c r="D37" s="10" t="s">
        <v>115</v>
      </c>
      <c r="E37" s="11" t="s">
        <v>116</v>
      </c>
      <c r="F37" s="6">
        <v>0</v>
      </c>
      <c r="G37" s="12">
        <v>0</v>
      </c>
      <c r="H37" s="6">
        <v>0</v>
      </c>
      <c r="I37" s="6">
        <v>0</v>
      </c>
      <c r="J37" s="6">
        <v>0</v>
      </c>
      <c r="K37" s="6">
        <v>0</v>
      </c>
      <c r="L37" s="6">
        <v>751.31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13">
        <v>0</v>
      </c>
      <c r="S37" s="6">
        <v>0</v>
      </c>
      <c r="T37" s="6">
        <v>0</v>
      </c>
      <c r="U37" s="6">
        <v>0</v>
      </c>
      <c r="V37" s="6">
        <v>0</v>
      </c>
      <c r="W37" s="6">
        <f t="shared" si="0"/>
        <v>751.31</v>
      </c>
    </row>
    <row r="38" spans="1:23" ht="67.5">
      <c r="A38" s="1">
        <v>36</v>
      </c>
      <c r="B38" s="10" t="s">
        <v>117</v>
      </c>
      <c r="C38" s="10" t="s">
        <v>118</v>
      </c>
      <c r="D38" s="10" t="s">
        <v>119</v>
      </c>
      <c r="E38" s="11" t="s">
        <v>120</v>
      </c>
      <c r="F38" s="6">
        <v>0</v>
      </c>
      <c r="G38" s="12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200.02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f t="shared" si="0"/>
        <v>200.02</v>
      </c>
    </row>
    <row r="39" spans="1:23" ht="33.75">
      <c r="A39" s="1">
        <v>37</v>
      </c>
      <c r="B39" s="10" t="s">
        <v>121</v>
      </c>
      <c r="C39" s="10" t="s">
        <v>122</v>
      </c>
      <c r="D39" s="10" t="s">
        <v>123</v>
      </c>
      <c r="E39" s="11" t="s">
        <v>124</v>
      </c>
      <c r="F39" s="6">
        <v>0</v>
      </c>
      <c r="G39" s="12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f t="shared" si="0"/>
        <v>0</v>
      </c>
    </row>
    <row r="40" spans="1:23" ht="33.75">
      <c r="A40" s="1">
        <v>38</v>
      </c>
      <c r="B40" s="10" t="s">
        <v>125</v>
      </c>
      <c r="C40" s="10" t="s">
        <v>126</v>
      </c>
      <c r="D40" s="10" t="s">
        <v>31</v>
      </c>
      <c r="E40" s="11" t="s">
        <v>127</v>
      </c>
      <c r="F40" s="6">
        <v>0</v>
      </c>
      <c r="G40" s="14">
        <v>32.229999999999997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f t="shared" si="0"/>
        <v>32.229999999999997</v>
      </c>
    </row>
    <row r="41" spans="1:23" ht="56.25">
      <c r="A41" s="1">
        <v>39</v>
      </c>
      <c r="B41" s="10" t="s">
        <v>128</v>
      </c>
      <c r="C41" s="10" t="s">
        <v>129</v>
      </c>
      <c r="D41" s="10" t="s">
        <v>115</v>
      </c>
      <c r="E41" s="11" t="s">
        <v>130</v>
      </c>
      <c r="F41" s="6">
        <v>0</v>
      </c>
      <c r="G41" s="14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f t="shared" si="0"/>
        <v>0</v>
      </c>
    </row>
    <row r="42" spans="1:23" ht="33.75">
      <c r="A42" s="1">
        <v>40</v>
      </c>
      <c r="B42" s="10" t="s">
        <v>131</v>
      </c>
      <c r="C42" s="10" t="s">
        <v>132</v>
      </c>
      <c r="D42" s="10" t="s">
        <v>133</v>
      </c>
      <c r="E42" s="11" t="s">
        <v>54</v>
      </c>
      <c r="F42" s="6">
        <v>0</v>
      </c>
      <c r="G42" s="12">
        <v>2.56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f t="shared" si="0"/>
        <v>2.56</v>
      </c>
    </row>
    <row r="43" spans="1:23" ht="56.25">
      <c r="A43" s="1">
        <v>41</v>
      </c>
      <c r="B43" s="10" t="s">
        <v>134</v>
      </c>
      <c r="C43" s="10" t="s">
        <v>135</v>
      </c>
      <c r="D43" s="10" t="s">
        <v>136</v>
      </c>
      <c r="E43" s="11" t="s">
        <v>62</v>
      </c>
      <c r="F43" s="6">
        <v>0</v>
      </c>
      <c r="G43" s="15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219.49</v>
      </c>
      <c r="U43" s="6">
        <v>0</v>
      </c>
      <c r="V43" s="6">
        <v>0</v>
      </c>
      <c r="W43" s="6">
        <f t="shared" si="0"/>
        <v>219.49</v>
      </c>
    </row>
    <row r="44" spans="1:23" ht="45">
      <c r="A44" s="1">
        <v>42</v>
      </c>
      <c r="B44" s="10" t="s">
        <v>137</v>
      </c>
      <c r="C44" s="10" t="s">
        <v>126</v>
      </c>
      <c r="D44" s="10" t="s">
        <v>31</v>
      </c>
      <c r="E44" s="11" t="s">
        <v>138</v>
      </c>
      <c r="F44" s="6">
        <v>0</v>
      </c>
      <c r="G44" s="14">
        <v>48.89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f t="shared" si="0"/>
        <v>48.89</v>
      </c>
    </row>
    <row r="45" spans="1:23" ht="45">
      <c r="A45" s="1">
        <v>43</v>
      </c>
      <c r="B45" s="10" t="s">
        <v>139</v>
      </c>
      <c r="C45" s="10" t="s">
        <v>126</v>
      </c>
      <c r="D45" s="10" t="s">
        <v>140</v>
      </c>
      <c r="E45" s="16" t="s">
        <v>141</v>
      </c>
      <c r="F45" s="6">
        <v>0</v>
      </c>
      <c r="G45" s="17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141.49</v>
      </c>
      <c r="W45" s="6">
        <f t="shared" si="0"/>
        <v>141.49</v>
      </c>
    </row>
    <row r="46" spans="1:23" ht="45">
      <c r="A46" s="1">
        <v>44</v>
      </c>
      <c r="B46" s="10" t="s">
        <v>142</v>
      </c>
      <c r="C46" s="10" t="s">
        <v>143</v>
      </c>
      <c r="D46" s="10" t="s">
        <v>140</v>
      </c>
      <c r="E46" s="11" t="s">
        <v>144</v>
      </c>
      <c r="F46" s="6">
        <v>0</v>
      </c>
      <c r="G46" s="12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f t="shared" si="0"/>
        <v>0</v>
      </c>
    </row>
    <row r="47" spans="1:23" ht="56.25">
      <c r="A47" s="1">
        <v>45</v>
      </c>
      <c r="B47" s="10" t="s">
        <v>145</v>
      </c>
      <c r="C47" s="10" t="s">
        <v>146</v>
      </c>
      <c r="D47" s="10" t="s">
        <v>115</v>
      </c>
      <c r="E47" s="11" t="s">
        <v>147</v>
      </c>
      <c r="F47" s="6">
        <v>0</v>
      </c>
      <c r="G47" s="14">
        <v>0</v>
      </c>
      <c r="H47" s="6">
        <v>0</v>
      </c>
      <c r="I47" s="6">
        <v>0</v>
      </c>
      <c r="J47" s="6">
        <v>0</v>
      </c>
      <c r="K47" s="6">
        <v>0</v>
      </c>
      <c r="L47" s="6">
        <v>36.200000000000003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36.200000000000003</v>
      </c>
    </row>
    <row r="48" spans="1:23" ht="67.5">
      <c r="A48" s="1">
        <v>46</v>
      </c>
      <c r="B48" s="10" t="s">
        <v>148</v>
      </c>
      <c r="C48" s="10" t="s">
        <v>126</v>
      </c>
      <c r="D48" s="10" t="s">
        <v>31</v>
      </c>
      <c r="E48" s="11" t="s">
        <v>45</v>
      </c>
      <c r="F48" s="6">
        <v>0</v>
      </c>
      <c r="G48" s="12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f t="shared" ref="W48:W75" si="1">SUM(F48:V48)</f>
        <v>0</v>
      </c>
    </row>
    <row r="49" spans="1:23" ht="45">
      <c r="A49" s="1">
        <v>47</v>
      </c>
      <c r="B49" s="10" t="s">
        <v>149</v>
      </c>
      <c r="C49" s="10" t="s">
        <v>150</v>
      </c>
      <c r="D49" s="10" t="s">
        <v>151</v>
      </c>
      <c r="E49" s="11" t="s">
        <v>35</v>
      </c>
      <c r="F49" s="6">
        <v>0</v>
      </c>
      <c r="G49" s="12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f t="shared" si="1"/>
        <v>0</v>
      </c>
    </row>
    <row r="50" spans="1:23" ht="33.75">
      <c r="A50" s="1">
        <v>48</v>
      </c>
      <c r="B50" s="18" t="s">
        <v>152</v>
      </c>
      <c r="C50" s="18" t="s">
        <v>153</v>
      </c>
      <c r="D50" s="18" t="s">
        <v>154</v>
      </c>
      <c r="E50" s="3" t="s">
        <v>78</v>
      </c>
      <c r="F50" s="6">
        <v>0</v>
      </c>
      <c r="G50" s="3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2.72</v>
      </c>
      <c r="T50" s="6">
        <v>0</v>
      </c>
      <c r="U50" s="6">
        <v>0</v>
      </c>
      <c r="V50" s="6">
        <v>23.03</v>
      </c>
      <c r="W50" s="6">
        <f t="shared" si="1"/>
        <v>25.75</v>
      </c>
    </row>
    <row r="51" spans="1:23" ht="67.5">
      <c r="A51" s="1">
        <v>49</v>
      </c>
      <c r="B51" s="19" t="s">
        <v>155</v>
      </c>
      <c r="C51" s="19" t="s">
        <v>156</v>
      </c>
      <c r="D51" s="19" t="s">
        <v>31</v>
      </c>
      <c r="E51" s="11" t="s">
        <v>157</v>
      </c>
      <c r="F51" s="6">
        <v>0</v>
      </c>
      <c r="G51" s="12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f t="shared" si="1"/>
        <v>0</v>
      </c>
    </row>
    <row r="52" spans="1:23" ht="45">
      <c r="A52" s="1">
        <v>50</v>
      </c>
      <c r="B52" s="10" t="s">
        <v>158</v>
      </c>
      <c r="C52" s="10" t="s">
        <v>159</v>
      </c>
      <c r="D52" s="10" t="s">
        <v>160</v>
      </c>
      <c r="E52" s="11" t="s">
        <v>161</v>
      </c>
      <c r="F52" s="6">
        <v>0</v>
      </c>
      <c r="G52" s="14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f t="shared" si="1"/>
        <v>0</v>
      </c>
    </row>
    <row r="53" spans="1:23" ht="67.5">
      <c r="A53" s="1">
        <v>51</v>
      </c>
      <c r="B53" s="10" t="s">
        <v>162</v>
      </c>
      <c r="C53" s="10" t="s">
        <v>143</v>
      </c>
      <c r="D53" s="10" t="s">
        <v>163</v>
      </c>
      <c r="E53" s="11" t="s">
        <v>164</v>
      </c>
      <c r="F53" s="6">
        <v>0</v>
      </c>
      <c r="G53" s="12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201.87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f t="shared" si="1"/>
        <v>201.87</v>
      </c>
    </row>
    <row r="54" spans="1:23" ht="33.75">
      <c r="A54" s="1">
        <v>52</v>
      </c>
      <c r="B54" s="10" t="s">
        <v>165</v>
      </c>
      <c r="C54" s="10" t="s">
        <v>143</v>
      </c>
      <c r="D54" s="10" t="s">
        <v>31</v>
      </c>
      <c r="E54" s="11" t="s">
        <v>166</v>
      </c>
      <c r="F54" s="6">
        <v>0</v>
      </c>
      <c r="G54" s="12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f t="shared" si="1"/>
        <v>0</v>
      </c>
    </row>
    <row r="55" spans="1:23" ht="33.75">
      <c r="A55" s="1">
        <v>53</v>
      </c>
      <c r="B55" s="10" t="s">
        <v>167</v>
      </c>
      <c r="C55" s="10" t="s">
        <v>168</v>
      </c>
      <c r="D55" s="10" t="s">
        <v>31</v>
      </c>
      <c r="E55" s="11" t="s">
        <v>169</v>
      </c>
      <c r="F55" s="6">
        <v>0</v>
      </c>
      <c r="G55" s="12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f t="shared" si="1"/>
        <v>0</v>
      </c>
    </row>
    <row r="56" spans="1:23" ht="22.5">
      <c r="A56" s="1">
        <v>54</v>
      </c>
      <c r="B56" s="10" t="s">
        <v>170</v>
      </c>
      <c r="C56" s="10" t="s">
        <v>171</v>
      </c>
      <c r="D56" s="5" t="s">
        <v>31</v>
      </c>
      <c r="E56" s="5" t="s">
        <v>172</v>
      </c>
      <c r="F56" s="6">
        <v>0</v>
      </c>
      <c r="G56" s="12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f t="shared" si="1"/>
        <v>0</v>
      </c>
    </row>
    <row r="57" spans="1:23" ht="67.5">
      <c r="A57" s="1">
        <v>55</v>
      </c>
      <c r="B57" s="10" t="s">
        <v>173</v>
      </c>
      <c r="C57" s="10" t="s">
        <v>174</v>
      </c>
      <c r="D57" s="10" t="s">
        <v>31</v>
      </c>
      <c r="E57" s="11" t="s">
        <v>175</v>
      </c>
      <c r="F57" s="6">
        <v>0</v>
      </c>
      <c r="G57" s="12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f t="shared" si="1"/>
        <v>0</v>
      </c>
    </row>
    <row r="58" spans="1:23" ht="67.5">
      <c r="A58" s="1">
        <v>56</v>
      </c>
      <c r="B58" s="10" t="s">
        <v>176</v>
      </c>
      <c r="C58" s="10" t="s">
        <v>174</v>
      </c>
      <c r="D58" s="10" t="s">
        <v>31</v>
      </c>
      <c r="E58" s="11" t="s">
        <v>177</v>
      </c>
      <c r="F58" s="6">
        <v>0</v>
      </c>
      <c r="G58" s="12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f t="shared" si="1"/>
        <v>0</v>
      </c>
    </row>
    <row r="59" spans="1:23" ht="45">
      <c r="A59" s="1">
        <v>57</v>
      </c>
      <c r="B59" s="10" t="s">
        <v>178</v>
      </c>
      <c r="C59" s="10" t="s">
        <v>174</v>
      </c>
      <c r="D59" s="10" t="s">
        <v>179</v>
      </c>
      <c r="E59" s="10" t="s">
        <v>180</v>
      </c>
      <c r="F59" s="6">
        <v>0</v>
      </c>
      <c r="G59" s="12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f t="shared" si="1"/>
        <v>0</v>
      </c>
    </row>
    <row r="60" spans="1:23" ht="56.25">
      <c r="A60" s="1">
        <v>58</v>
      </c>
      <c r="B60" s="10" t="s">
        <v>181</v>
      </c>
      <c r="C60" s="10" t="s">
        <v>182</v>
      </c>
      <c r="D60" s="10" t="s">
        <v>7</v>
      </c>
      <c r="E60" s="11" t="s">
        <v>183</v>
      </c>
      <c r="F60" s="6">
        <v>0.18</v>
      </c>
      <c r="G60" s="12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f t="shared" si="1"/>
        <v>0.18</v>
      </c>
    </row>
    <row r="61" spans="1:23" ht="67.5">
      <c r="A61" s="1">
        <v>59</v>
      </c>
      <c r="B61" s="10" t="s">
        <v>184</v>
      </c>
      <c r="C61" s="10" t="s">
        <v>174</v>
      </c>
      <c r="D61" s="10" t="s">
        <v>31</v>
      </c>
      <c r="E61" s="11" t="s">
        <v>185</v>
      </c>
      <c r="F61" s="6">
        <v>0</v>
      </c>
      <c r="G61" s="12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f t="shared" si="1"/>
        <v>0</v>
      </c>
    </row>
    <row r="62" spans="1:23" ht="33.75">
      <c r="A62" s="1">
        <v>60</v>
      </c>
      <c r="B62" s="10" t="s">
        <v>186</v>
      </c>
      <c r="C62" s="10" t="s">
        <v>187</v>
      </c>
      <c r="D62" s="10" t="s">
        <v>140</v>
      </c>
      <c r="E62" s="11" t="s">
        <v>188</v>
      </c>
      <c r="F62" s="6">
        <v>0</v>
      </c>
      <c r="G62" s="20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</row>
    <row r="63" spans="1:23" ht="45">
      <c r="A63" s="1">
        <v>61</v>
      </c>
      <c r="B63" s="10" t="s">
        <v>189</v>
      </c>
      <c r="C63" s="10" t="s">
        <v>190</v>
      </c>
      <c r="D63" s="10" t="s">
        <v>31</v>
      </c>
      <c r="E63" s="11" t="s">
        <v>191</v>
      </c>
      <c r="F63" s="6">
        <v>0</v>
      </c>
      <c r="G63" s="21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f t="shared" si="1"/>
        <v>0</v>
      </c>
    </row>
    <row r="64" spans="1:23" ht="45">
      <c r="A64" s="1">
        <v>62</v>
      </c>
      <c r="B64" s="10" t="s">
        <v>192</v>
      </c>
      <c r="C64" s="10" t="s">
        <v>174</v>
      </c>
      <c r="D64" s="10" t="s">
        <v>193</v>
      </c>
      <c r="E64" s="11" t="s">
        <v>191</v>
      </c>
      <c r="F64" s="6">
        <v>0</v>
      </c>
      <c r="G64" s="21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f t="shared" si="1"/>
        <v>0</v>
      </c>
    </row>
    <row r="65" spans="1:23" ht="45">
      <c r="A65" s="1">
        <v>63</v>
      </c>
      <c r="B65" s="10" t="s">
        <v>194</v>
      </c>
      <c r="C65" s="10" t="s">
        <v>195</v>
      </c>
      <c r="D65" s="10" t="s">
        <v>196</v>
      </c>
      <c r="E65" s="11" t="s">
        <v>191</v>
      </c>
      <c r="F65" s="6">
        <v>0</v>
      </c>
      <c r="G65" s="21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f t="shared" si="1"/>
        <v>0</v>
      </c>
    </row>
    <row r="66" spans="1:23" ht="45">
      <c r="A66" s="1">
        <v>64</v>
      </c>
      <c r="B66" s="10" t="s">
        <v>197</v>
      </c>
      <c r="C66" s="10" t="s">
        <v>198</v>
      </c>
      <c r="D66" s="10" t="s">
        <v>31</v>
      </c>
      <c r="E66" s="11" t="s">
        <v>199</v>
      </c>
      <c r="F66" s="6">
        <v>0</v>
      </c>
      <c r="G66" s="21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f t="shared" si="1"/>
        <v>0</v>
      </c>
    </row>
    <row r="67" spans="1:23" ht="45">
      <c r="A67" s="1">
        <v>65</v>
      </c>
      <c r="B67" s="10" t="s">
        <v>200</v>
      </c>
      <c r="C67" s="10" t="s">
        <v>182</v>
      </c>
      <c r="D67" s="10" t="s">
        <v>115</v>
      </c>
      <c r="E67" s="11" t="s">
        <v>199</v>
      </c>
      <c r="F67" s="6">
        <v>0</v>
      </c>
      <c r="G67" s="21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f t="shared" si="1"/>
        <v>0</v>
      </c>
    </row>
    <row r="68" spans="1:23" ht="45">
      <c r="A68" s="1">
        <v>66</v>
      </c>
      <c r="B68" s="10" t="s">
        <v>201</v>
      </c>
      <c r="C68" s="10" t="s">
        <v>187</v>
      </c>
      <c r="D68" s="10" t="s">
        <v>202</v>
      </c>
      <c r="E68" s="11" t="s">
        <v>203</v>
      </c>
      <c r="F68" s="6">
        <v>0</v>
      </c>
      <c r="G68" s="21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f t="shared" si="1"/>
        <v>0</v>
      </c>
    </row>
    <row r="69" spans="1:23" ht="78.75">
      <c r="A69" s="1">
        <v>67</v>
      </c>
      <c r="B69" s="10" t="s">
        <v>204</v>
      </c>
      <c r="C69" s="5" t="s">
        <v>205</v>
      </c>
      <c r="D69" s="10" t="s">
        <v>206</v>
      </c>
      <c r="E69" s="22" t="s">
        <v>207</v>
      </c>
      <c r="F69" s="6">
        <v>0</v>
      </c>
      <c r="G69" s="21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f t="shared" si="1"/>
        <v>0</v>
      </c>
    </row>
    <row r="70" spans="1:23" ht="67.5">
      <c r="A70" s="1">
        <v>68</v>
      </c>
      <c r="B70" s="23" t="s">
        <v>208</v>
      </c>
      <c r="C70" s="23" t="s">
        <v>209</v>
      </c>
      <c r="D70" s="24" t="s">
        <v>210</v>
      </c>
      <c r="E70" s="23" t="s">
        <v>211</v>
      </c>
      <c r="F70" s="6">
        <v>0</v>
      </c>
      <c r="G70" s="21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f t="shared" si="1"/>
        <v>0</v>
      </c>
    </row>
    <row r="71" spans="1:23" ht="56.25">
      <c r="A71" s="1">
        <v>69</v>
      </c>
      <c r="B71" s="23" t="s">
        <v>212</v>
      </c>
      <c r="C71" s="23" t="s">
        <v>213</v>
      </c>
      <c r="D71" s="24" t="s">
        <v>214</v>
      </c>
      <c r="E71" s="23" t="s">
        <v>215</v>
      </c>
      <c r="F71" s="6">
        <v>0</v>
      </c>
      <c r="G71" s="21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29.22</v>
      </c>
      <c r="W71" s="6">
        <f t="shared" si="1"/>
        <v>29.22</v>
      </c>
    </row>
    <row r="72" spans="1:23" ht="56.25">
      <c r="A72" s="1">
        <v>70</v>
      </c>
      <c r="B72" s="23" t="s">
        <v>216</v>
      </c>
      <c r="C72" s="23" t="s">
        <v>217</v>
      </c>
      <c r="D72" s="24" t="s">
        <v>218</v>
      </c>
      <c r="E72" s="23" t="s">
        <v>219</v>
      </c>
      <c r="F72" s="6">
        <v>0</v>
      </c>
      <c r="G72" s="25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4.1900000000000004</v>
      </c>
      <c r="W72" s="6">
        <f t="shared" si="1"/>
        <v>4.1900000000000004</v>
      </c>
    </row>
    <row r="73" spans="1:23" ht="67.5">
      <c r="A73" s="1">
        <v>71</v>
      </c>
      <c r="B73" s="23" t="s">
        <v>220</v>
      </c>
      <c r="C73" s="23" t="s">
        <v>221</v>
      </c>
      <c r="D73" s="24" t="s">
        <v>222</v>
      </c>
      <c r="E73" s="4" t="s">
        <v>223</v>
      </c>
      <c r="F73" s="6">
        <v>0</v>
      </c>
      <c r="G73" s="21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f t="shared" si="1"/>
        <v>0</v>
      </c>
    </row>
    <row r="74" spans="1:23" ht="22.5">
      <c r="A74" s="1">
        <v>72</v>
      </c>
      <c r="B74" s="23" t="s">
        <v>224</v>
      </c>
      <c r="C74" s="23" t="s">
        <v>225</v>
      </c>
      <c r="D74" s="24" t="s">
        <v>210</v>
      </c>
      <c r="E74" s="23" t="s">
        <v>219</v>
      </c>
      <c r="F74" s="6">
        <v>0</v>
      </c>
      <c r="G74" s="21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f t="shared" si="1"/>
        <v>0</v>
      </c>
    </row>
    <row r="75" spans="1:23" ht="22.5">
      <c r="A75" s="1">
        <v>73</v>
      </c>
      <c r="B75" s="26" t="s">
        <v>226</v>
      </c>
      <c r="C75" s="26" t="s">
        <v>227</v>
      </c>
      <c r="D75" s="27" t="s">
        <v>154</v>
      </c>
      <c r="E75" s="26" t="s">
        <v>228</v>
      </c>
      <c r="F75" s="6">
        <v>0</v>
      </c>
      <c r="G75" s="28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f t="shared" si="1"/>
        <v>0</v>
      </c>
    </row>
    <row r="76" spans="1:23" ht="45">
      <c r="A76" s="1">
        <v>74</v>
      </c>
      <c r="B76" s="29" t="s">
        <v>229</v>
      </c>
      <c r="C76" s="29" t="s">
        <v>230</v>
      </c>
      <c r="D76" s="29" t="s">
        <v>231</v>
      </c>
      <c r="E76" s="29" t="s">
        <v>232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f>SUM(F76:V76)</f>
        <v>0</v>
      </c>
    </row>
    <row r="77" spans="1:23" ht="52.5">
      <c r="A77" s="30">
        <v>75</v>
      </c>
      <c r="B77" s="31" t="s">
        <v>233</v>
      </c>
      <c r="C77" s="31" t="s">
        <v>234</v>
      </c>
      <c r="D77" s="31" t="s">
        <v>235</v>
      </c>
      <c r="E77" s="26" t="s">
        <v>236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</row>
    <row r="78" spans="1:23" ht="43.5">
      <c r="A78" s="32">
        <v>76</v>
      </c>
      <c r="B78" s="33" t="s">
        <v>237</v>
      </c>
      <c r="C78" s="33" t="s">
        <v>238</v>
      </c>
      <c r="D78" s="33" t="s">
        <v>7</v>
      </c>
      <c r="E78" s="34" t="s">
        <v>239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</row>
    <row r="79" spans="1:23">
      <c r="A79" s="35"/>
      <c r="B79" s="35" t="s">
        <v>240</v>
      </c>
      <c r="C79" s="6"/>
      <c r="D79" s="35"/>
      <c r="E79" s="35"/>
      <c r="F79" s="35">
        <f>SUM(F3:F78)</f>
        <v>0.18</v>
      </c>
      <c r="G79" s="35">
        <f>SUM(G3:G78)</f>
        <v>6266.2800000000007</v>
      </c>
      <c r="H79" s="35">
        <f t="shared" ref="H79:W79" si="2">SUM(H3:H78)</f>
        <v>0</v>
      </c>
      <c r="I79" s="35">
        <f t="shared" si="2"/>
        <v>0</v>
      </c>
      <c r="J79" s="35">
        <f t="shared" si="2"/>
        <v>0</v>
      </c>
      <c r="K79" s="35">
        <f t="shared" si="2"/>
        <v>921</v>
      </c>
      <c r="L79" s="35">
        <f t="shared" si="2"/>
        <v>1054.92</v>
      </c>
      <c r="M79" s="35">
        <f t="shared" si="2"/>
        <v>0</v>
      </c>
      <c r="N79" s="35">
        <f t="shared" si="2"/>
        <v>0</v>
      </c>
      <c r="O79" s="35">
        <f t="shared" si="2"/>
        <v>200.02</v>
      </c>
      <c r="P79" s="35">
        <f t="shared" si="2"/>
        <v>0</v>
      </c>
      <c r="Q79" s="35">
        <f t="shared" si="2"/>
        <v>201.87</v>
      </c>
      <c r="R79" s="35">
        <f t="shared" si="2"/>
        <v>728.53</v>
      </c>
      <c r="S79" s="35">
        <f t="shared" si="2"/>
        <v>1961.72</v>
      </c>
      <c r="T79" s="35">
        <f t="shared" si="2"/>
        <v>219.49</v>
      </c>
      <c r="U79" s="35">
        <f t="shared" si="2"/>
        <v>0</v>
      </c>
      <c r="V79" s="35">
        <f t="shared" si="2"/>
        <v>197.93</v>
      </c>
      <c r="W79" s="35">
        <f t="shared" si="2"/>
        <v>11752.939999999999</v>
      </c>
    </row>
  </sheetData>
  <mergeCells count="2">
    <mergeCell ref="A1:I1"/>
    <mergeCell ref="V1:W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Pvt. SEZ Exports</vt:lpstr>
      <vt:lpstr>Pvt. SEZs Employment</vt:lpstr>
      <vt:lpstr>Pvt. SEZs Investment</vt:lpstr>
      <vt:lpstr>VSEZ Exports</vt:lpstr>
      <vt:lpstr>VSEZ Employment</vt:lpstr>
      <vt:lpstr>VSEZ Investment </vt:lpstr>
      <vt:lpstr>VSEZ Sectorwise</vt:lpstr>
      <vt:lpstr>sector-wise breakup pvt. sezs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2011-04-13T09:51:46Z</dcterms:modified>
</cp:coreProperties>
</file>